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1"/>
  </bookViews>
  <sheets>
    <sheet name="príjmy" sheetId="1" r:id="rId1"/>
    <sheet name="výdavky" sheetId="2" r:id="rId2"/>
  </sheets>
  <definedNames>
    <definedName name="Excel_BuiltIn__FilterDatabase_2">'výdavky'!$A$6:$C$6</definedName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<sst xmlns="http://schemas.openxmlformats.org/spreadsheetml/2006/main" count="503" uniqueCount="396">
  <si>
    <t xml:space="preserve">Bežné príjmy </t>
  </si>
  <si>
    <t>Daňové príjmy - dane z príjmov, dane z majetku</t>
  </si>
  <si>
    <t>111 0031</t>
  </si>
  <si>
    <t>Výnos dane z príjmov poukázany územnej samospráve</t>
  </si>
  <si>
    <t>Daň z pozemkov</t>
  </si>
  <si>
    <t>DzN  FO pozemky</t>
  </si>
  <si>
    <t>DzN FO stavby</t>
  </si>
  <si>
    <t>121001 10</t>
  </si>
  <si>
    <t>DzN PO pozemky</t>
  </si>
  <si>
    <t>121002 10</t>
  </si>
  <si>
    <t>DzN PO stavby</t>
  </si>
  <si>
    <t>Daň zo stavieb</t>
  </si>
  <si>
    <t>Daňové príjmy - dane za špecifické služby</t>
  </si>
  <si>
    <t>133 001</t>
  </si>
  <si>
    <t>Za psa</t>
  </si>
  <si>
    <t>133 012</t>
  </si>
  <si>
    <t>Za užívanie verejného priestranstva</t>
  </si>
  <si>
    <t>133 013</t>
  </si>
  <si>
    <t>Za komunálne odpady a drobné stavebné odpady</t>
  </si>
  <si>
    <t>Nedaňové príjmy - príjmy z podnikania a z vlastníctva majetku</t>
  </si>
  <si>
    <t>Z prenajatých pozemkov</t>
  </si>
  <si>
    <t>Z prenajatých budov, priestorov, objektov – Pošta</t>
  </si>
  <si>
    <t>213 002</t>
  </si>
  <si>
    <t>Z prenajatých budov, priestorov, objektov</t>
  </si>
  <si>
    <t>Z prenajatých budov, priestorov, objektov -kultúrny dom</t>
  </si>
  <si>
    <t>212 004 - príjem z prenájmu bytu - príjem ponížený na základe odpredaja bytu do OV.</t>
  </si>
  <si>
    <t>Nedaňové príjmy - administratívne poplatky a iné poplatky a platby</t>
  </si>
  <si>
    <t>Za výherné prístroje</t>
  </si>
  <si>
    <t>Za vydané rozhodnutia</t>
  </si>
  <si>
    <t>Za overovanie podpisov, listín</t>
  </si>
  <si>
    <t>Za vydané rybárske lístky</t>
  </si>
  <si>
    <t>Za výrub stromov</t>
  </si>
  <si>
    <t>Za relácie v miestnom rozhlase</t>
  </si>
  <si>
    <t>Za poskytovanie opatrovateľskej služby</t>
  </si>
  <si>
    <t>Za cinotrínske poplatky</t>
  </si>
  <si>
    <t>Za platby v MŠ – školné</t>
  </si>
  <si>
    <t>Poplatky za ŠJ</t>
  </si>
  <si>
    <t>Za znečisťovanie ovzdušia</t>
  </si>
  <si>
    <t>Príjem za odber vody</t>
  </si>
  <si>
    <t xml:space="preserve">Nedaňové príjmy - úroky z tuzemských úverov, pôžičiek, návr. fin. výpomocí, vkladov </t>
  </si>
  <si>
    <t>Úroky z tuzemských úverov, pôžičiek, návratných finančných výpomocí, vkladov</t>
  </si>
  <si>
    <t>Ovocné šťavy pre deti MŠ - darovanie</t>
  </si>
  <si>
    <t>Tuzemské bežné granty a transfery</t>
  </si>
  <si>
    <t>Transfér zo ŠR na spoločný stavebný úrad</t>
  </si>
  <si>
    <t>Transfér zo štátneho rozpočtu na cestnú dopravu a miestu komun.</t>
  </si>
  <si>
    <t>Transfér zo štátneho rozpočtu na životné prostredie</t>
  </si>
  <si>
    <t>Transfér na úsek Mš zo ŠR</t>
  </si>
  <si>
    <t>Transfér na vojnové hroby</t>
  </si>
  <si>
    <t>Transfér zo štátneho rozpočtu na úsek evidencie obyvateľstva</t>
  </si>
  <si>
    <t>Z rozpočtu VÚC – podané výzvy</t>
  </si>
  <si>
    <t>Voľby do NR SR</t>
  </si>
  <si>
    <t>Bežné príjmy spolu:</t>
  </si>
  <si>
    <t xml:space="preserve">Kapitálové príjmy </t>
  </si>
  <si>
    <t>Kapitálové príjmy</t>
  </si>
  <si>
    <t xml:space="preserve">Z predaja </t>
  </si>
  <si>
    <t>Kapitálové príjmy spolu:</t>
  </si>
  <si>
    <t>Príjmové finančné operácie</t>
  </si>
  <si>
    <t>Príjmy z ostatných finančných operácií</t>
  </si>
  <si>
    <t>Zostatok prostriedkov z predchádzajúcich rokov</t>
  </si>
  <si>
    <t>Vlastné príjmy RO s právnou subjektivitou</t>
  </si>
  <si>
    <t>Rozpočtové príjmy spolu</t>
  </si>
  <si>
    <t>Bežné výdavky</t>
  </si>
  <si>
    <t>Reprezentačné</t>
  </si>
  <si>
    <t>Cena obce</t>
  </si>
  <si>
    <t>Reprezentačné výdavky</t>
  </si>
  <si>
    <t>010201 Plánovanie</t>
  </si>
  <si>
    <t>631 001</t>
  </si>
  <si>
    <t>Tuzemské</t>
  </si>
  <si>
    <t>Vysporiadavanie pozemkov</t>
  </si>
  <si>
    <t>Vyhotovovanie geometrických plánov</t>
  </si>
  <si>
    <t>Prevádzkových strojov, prístrojov, zariadení, techniky</t>
  </si>
  <si>
    <t>Budov, objektov alebo ich častí</t>
  </si>
  <si>
    <t>010301 Vnútorná kontrola</t>
  </si>
  <si>
    <t>Tarifný plat, osob. plat, základný plat</t>
  </si>
  <si>
    <t>Odmeny</t>
  </si>
  <si>
    <t>010401 Finančná a rozpočtová politika</t>
  </si>
  <si>
    <t>Audit</t>
  </si>
  <si>
    <t>0105 Členstvo v samosprávnych org. A združeniach</t>
  </si>
  <si>
    <t>Členstvo ZMOS, MAS Dudváh, GA-SA</t>
  </si>
  <si>
    <t>Príspevok do VUC</t>
  </si>
  <si>
    <t>0202 Kronika</t>
  </si>
  <si>
    <t>Odmena kronikára</t>
  </si>
  <si>
    <t>020202 Miestny rozhlas</t>
  </si>
  <si>
    <t>Poplatok za miestny rozhlas</t>
  </si>
  <si>
    <t>Rutinná a štandardná údržba verejného rozhl.</t>
  </si>
  <si>
    <t>Koncesionárske poplatky</t>
  </si>
  <si>
    <t>0302 Zasadnutia orgánov obce</t>
  </si>
  <si>
    <t>Odmeny poslancom a členom komisií</t>
  </si>
  <si>
    <t>Odmena zástupcovi OZ</t>
  </si>
  <si>
    <t>Odvody VŠZP</t>
  </si>
  <si>
    <t>Odvody Dôvera</t>
  </si>
  <si>
    <t>0304 Vzdelávanie zamestnancov obce</t>
  </si>
  <si>
    <t>Školenia, semináre</t>
  </si>
  <si>
    <t>Výdavky spojené s voľbami do NR SR</t>
  </si>
  <si>
    <t>0306 Obecný informačný systém /kopírka, PC/</t>
  </si>
  <si>
    <t>Údržba výpočtovej techniky</t>
  </si>
  <si>
    <t>Nákup výpočtovej techniky</t>
  </si>
  <si>
    <t>Zakúpenie softvéru</t>
  </si>
  <si>
    <t>Údržba softvéru</t>
  </si>
  <si>
    <t>0307 Telekomunikačný a informačný systém</t>
  </si>
  <si>
    <t>Poplatok za telefón</t>
  </si>
  <si>
    <t>Poštové služby SÚ</t>
  </si>
  <si>
    <t>Poštové služby VO</t>
  </si>
  <si>
    <t>Výdavky na stavebný úrad</t>
  </si>
  <si>
    <t>0409 Cintorínske služby</t>
  </si>
  <si>
    <t>Všeobecný materiál</t>
  </si>
  <si>
    <t>Elektrická energia</t>
  </si>
  <si>
    <t>Palivo do kosačky</t>
  </si>
  <si>
    <t>Oprava chladiarenského boxu</t>
  </si>
  <si>
    <t>Dohoda o pracovnej činnosti</t>
  </si>
  <si>
    <t>Odvody poisťovni</t>
  </si>
  <si>
    <t>0502 Požiarna ochrana</t>
  </si>
  <si>
    <t>Výstroj a výzbroj</t>
  </si>
  <si>
    <t>050301 Prevádzkovanie verejného osvetlenia</t>
  </si>
  <si>
    <t>050302 Oprava a údržba VO</t>
  </si>
  <si>
    <t>Údržba verejného osvetlenia</t>
  </si>
  <si>
    <t>0601 Odvoz a uloženie odpadu</t>
  </si>
  <si>
    <t>Nákup smetných nádob</t>
  </si>
  <si>
    <t>Vývoz veľkokapacitného kontajneru</t>
  </si>
  <si>
    <t>0602 Separovaný zber</t>
  </si>
  <si>
    <t>Vývoz separovaného zberu</t>
  </si>
  <si>
    <t>0701 Správa a údržba pozemných komunikácii</t>
  </si>
  <si>
    <t>Nákup materiálu zo ŠR</t>
  </si>
  <si>
    <t>Zasklenie autobusovej čakárne a oprava</t>
  </si>
  <si>
    <t>Nákup materiálu na zimnú údržbu</t>
  </si>
  <si>
    <t>Zimná údržba</t>
  </si>
  <si>
    <t>Letná údržba</t>
  </si>
  <si>
    <t>0801 Materská škola</t>
  </si>
  <si>
    <t>Všeobecný materiál predškol. Výchova</t>
  </si>
  <si>
    <t>Mzdy, platy, sl.príjmy a ost.osobné vyrovnania</t>
  </si>
  <si>
    <t>Osobný príplatok</t>
  </si>
  <si>
    <t>Poistné a príspevok do poisťovní</t>
  </si>
  <si>
    <t>Poistné do Všeobecnej zdravotnej poisťovne</t>
  </si>
  <si>
    <t>Na nemocenské poistenie</t>
  </si>
  <si>
    <t>625 002</t>
  </si>
  <si>
    <t>Na starobné poistenie</t>
  </si>
  <si>
    <t>Na úrazové poistenie</t>
  </si>
  <si>
    <t>Poistné na invalidné poistenie</t>
  </si>
  <si>
    <t>Poistné v nezamestnanosti</t>
  </si>
  <si>
    <t>Na poistenie do rezervného fondu solidarity</t>
  </si>
  <si>
    <t>Energia</t>
  </si>
  <si>
    <t>Plyn</t>
  </si>
  <si>
    <t>Vodné a stočné</t>
  </si>
  <si>
    <t>Telekomunikačné služby</t>
  </si>
  <si>
    <t>Nákup pomôcok pre deti</t>
  </si>
  <si>
    <t>Nákup hračiek pre deti</t>
  </si>
  <si>
    <t>Nákup čistiacich potrieb</t>
  </si>
  <si>
    <t>Knihy, časopisy</t>
  </si>
  <si>
    <t>Pracovná obuv</t>
  </si>
  <si>
    <t>Softvér</t>
  </si>
  <si>
    <t>Stravovanie zamestnancov</t>
  </si>
  <si>
    <t>Revízie</t>
  </si>
  <si>
    <t>Podujatia</t>
  </si>
  <si>
    <t>Interiérové vybavenie MŠ</t>
  </si>
  <si>
    <t>080102 Školská jedáleň pri MŠ</t>
  </si>
  <si>
    <t>Vybavenie ŠJ</t>
  </si>
  <si>
    <t>Nákup PC zostavy + tlačiareň</t>
  </si>
  <si>
    <t>Darovanie ovocnej šťavy pre deti</t>
  </si>
  <si>
    <t>Pracovné odevy, obuv</t>
  </si>
  <si>
    <t>Všeobecné služby</t>
  </si>
  <si>
    <t>0901 Dom kultúry</t>
  </si>
  <si>
    <t>Vodné, stočné</t>
  </si>
  <si>
    <t>Interiérové vybavenie KD</t>
  </si>
  <si>
    <t>Nákup materiálu – svadobka</t>
  </si>
  <si>
    <t>Čistiace potreby</t>
  </si>
  <si>
    <t>Súťaže, podujatia</t>
  </si>
  <si>
    <t>Výmena ústredne alarmu</t>
  </si>
  <si>
    <t>Nákup hudobných strojov – gitara</t>
  </si>
  <si>
    <t>Rutinná a štandardná údržba KD</t>
  </si>
  <si>
    <t>Dotácia pre cirkev</t>
  </si>
  <si>
    <t>Dotácia pre katolícku jednotu</t>
  </si>
  <si>
    <t>Dotácia pre SZZ</t>
  </si>
  <si>
    <t>Dotácia pre Jednotu dôchodcov Slovenska</t>
  </si>
  <si>
    <t>Dotácia pre FK Slovan Gáň</t>
  </si>
  <si>
    <t>Dotácia pre OZ 4 GAN SPORT</t>
  </si>
  <si>
    <t>Dotácia pre DHZ</t>
  </si>
  <si>
    <t>0902 Telovýchova a šport</t>
  </si>
  <si>
    <t>Dovoz piesku</t>
  </si>
  <si>
    <t>0903 Knižnica</t>
  </si>
  <si>
    <t>Nákup kníh</t>
  </si>
  <si>
    <t>100101 Údržba verejnej zelene, kosenie</t>
  </si>
  <si>
    <t>Nákup pohonných hmôt</t>
  </si>
  <si>
    <t>Orezávavanie konárov</t>
  </si>
  <si>
    <t>Odchyt túlavých psov</t>
  </si>
  <si>
    <t>Výsadba stromov</t>
  </si>
  <si>
    <t>Pracovné odevy +obuv</t>
  </si>
  <si>
    <t>Nákup kompostérov</t>
  </si>
  <si>
    <t>Zemné a terénne práce</t>
  </si>
  <si>
    <t>Všeobecný materiál - náhradné súčiastky</t>
  </si>
  <si>
    <t>100201 Deratizácia</t>
  </si>
  <si>
    <t>Nákup deratizačného materiálu</t>
  </si>
  <si>
    <t>1101 Opatrovateľská služba</t>
  </si>
  <si>
    <t>Tarifný plat</t>
  </si>
  <si>
    <t>Poistné do VŠZP</t>
  </si>
  <si>
    <t>Poistné do sociálnej poisťovni</t>
  </si>
  <si>
    <t>Za služby posudkového lekára</t>
  </si>
  <si>
    <t>Poistenie zamestancov OS</t>
  </si>
  <si>
    <t>1102 Jednorázová sociálna pomoc</t>
  </si>
  <si>
    <t>Príspevok na stravovanie dôchodcov</t>
  </si>
  <si>
    <t>Dohoda o vykonaní práce</t>
  </si>
  <si>
    <t>1103 Rodina a deti</t>
  </si>
  <si>
    <t>Príspevok pre rodiny - kanalizácia</t>
  </si>
  <si>
    <t>Príspevok pre občanov v hmotnej núdzi</t>
  </si>
  <si>
    <t>Mládežnícke aktivity - dotácia VÚC</t>
  </si>
  <si>
    <t>12 Administratíva</t>
  </si>
  <si>
    <t>Všeobecný materiál zo ŠR</t>
  </si>
  <si>
    <t>Tarifný plat pracovníkov obce</t>
  </si>
  <si>
    <t>611 1</t>
  </si>
  <si>
    <t>Tarifný plat starostky</t>
  </si>
  <si>
    <t>Poistné do Dôvery</t>
  </si>
  <si>
    <t>Poistné do sociálnej poisťovne</t>
  </si>
  <si>
    <t>Cestovné</t>
  </si>
  <si>
    <t>Nákup tonerov</t>
  </si>
  <si>
    <t>Informačné tabule</t>
  </si>
  <si>
    <t>Knihy, časopisy, noviny</t>
  </si>
  <si>
    <t>Propagácia obce</t>
  </si>
  <si>
    <t>Všeobecné služby, poradenské služby</t>
  </si>
  <si>
    <t>Všeobecné služby - väzby Z.z., pečiatky</t>
  </si>
  <si>
    <t>Advokátske služby</t>
  </si>
  <si>
    <t>Poplatky banke</t>
  </si>
  <si>
    <t>Stravovanie</t>
  </si>
  <si>
    <t>Poistenie budovy</t>
  </si>
  <si>
    <t>Prídel do sociálneho fondu</t>
  </si>
  <si>
    <t>Kolkové známky</t>
  </si>
  <si>
    <t>Dohody o vykonaní práce</t>
  </si>
  <si>
    <t>Údržba signalizácie budovy</t>
  </si>
  <si>
    <t>Rutinná a štandardná údržba budovy OcÚ</t>
  </si>
  <si>
    <t>Súťažné podklady</t>
  </si>
  <si>
    <t>Údržba starej budovy OcÚ</t>
  </si>
  <si>
    <t>Bežné výdavky spolu:</t>
  </si>
  <si>
    <t>Kapitálové výdavky</t>
  </si>
  <si>
    <t>Budovanie športového areálu</t>
  </si>
  <si>
    <t>Budovanie multifunkčného ihriska</t>
  </si>
  <si>
    <t>Budovanie chodníkov v cintoríne</t>
  </si>
  <si>
    <t>Budovanie zberného dvora</t>
  </si>
  <si>
    <t>Budovanie detského ihriska</t>
  </si>
  <si>
    <t>Rekonštrukcia a modernizácia MŠ</t>
  </si>
  <si>
    <t>Rekonštrukcia a modernizácia starej budovy OcÚ</t>
  </si>
  <si>
    <t>Kapitálové výdavky spolu:</t>
  </si>
  <si>
    <t>Sumarizácia</t>
  </si>
  <si>
    <t>Bežné výdavky spolu</t>
  </si>
  <si>
    <t>Kapitálové výdavky spolu</t>
  </si>
  <si>
    <t>Rozpočtové výdavky spolu</t>
  </si>
  <si>
    <t>Hospodárenie celkom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</si>
  <si>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</si>
  <si>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</si>
  <si>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</si>
  <si>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</si>
  <si>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</si>
  <si>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</si>
  <si>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</si>
  <si>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istina</t>
  </si>
  <si>
    <t>Skutočné plnenie rok 2011</t>
  </si>
  <si>
    <t>Rozpočet rok 2013</t>
  </si>
  <si>
    <t>Rozpočet rok 2014</t>
  </si>
  <si>
    <t>Rozpočet rok 2015</t>
  </si>
  <si>
    <t>133 014</t>
  </si>
  <si>
    <t>Daň za jadrové zariadenia</t>
  </si>
  <si>
    <t>Pokuty a penále za porušenie predpisov</t>
  </si>
  <si>
    <t>Transfér na voľby do sam. Obcí</t>
  </si>
  <si>
    <t>Tuz. Bežné transfery zo štátneho rozpočtu</t>
  </si>
  <si>
    <t>Za vypožičanie svadobky</t>
  </si>
  <si>
    <t>Za súťažné podklady</t>
  </si>
  <si>
    <t>Príjem za zberné suroviny</t>
  </si>
  <si>
    <t>Poplatky z predaja smetných nádob</t>
  </si>
  <si>
    <t xml:space="preserve">Vrátenie nevyčerpanej dotácie </t>
  </si>
  <si>
    <t>Preplácanie AČ</t>
  </si>
  <si>
    <t>Prevod prostriedkov z peňažných fondov</t>
  </si>
  <si>
    <t>Ostatné poplatky</t>
  </si>
  <si>
    <t>Poplatky a platby za predaj výrobkov, tovarov a služieb</t>
  </si>
  <si>
    <t>Transfér na voľby do európskeho parlamentu</t>
  </si>
  <si>
    <t>Transfér na voľby do VÚC</t>
  </si>
  <si>
    <t>Manažment</t>
  </si>
  <si>
    <t>Prípravné práce na nový UPN obce</t>
  </si>
  <si>
    <t>Poistné na nemocenské poistenie</t>
  </si>
  <si>
    <t>Poistné na starobné poistenie</t>
  </si>
  <si>
    <t>Poistné na úrazové poistenie</t>
  </si>
  <si>
    <t>Na invalidné poistenie</t>
  </si>
  <si>
    <t>Na poistenie v nezamestnanosti</t>
  </si>
  <si>
    <t>Na poistenie do RFS</t>
  </si>
  <si>
    <t>0010405 Úvery</t>
  </si>
  <si>
    <t>Úver pre MAS Dudváh</t>
  </si>
  <si>
    <t>Program 02 Propagácia, marketing</t>
  </si>
  <si>
    <t>Program 01 Plánovanie, manažment, kontrola</t>
  </si>
  <si>
    <t>Poistné a príspevky do poisťovní</t>
  </si>
  <si>
    <t>Program 03 Interné služby obce</t>
  </si>
  <si>
    <t>Výdavky spojené s voľbami do orgánov obce</t>
  </si>
  <si>
    <t>Referendum</t>
  </si>
  <si>
    <t>Poštovné služby</t>
  </si>
  <si>
    <t>Program 04 Služby občanom</t>
  </si>
  <si>
    <t>Program 05 Bezpečnosť, právo a poriadok</t>
  </si>
  <si>
    <t>Program 06 Odpadové hospodárstvo</t>
  </si>
  <si>
    <t>Program 07 Miestne komunikácie</t>
  </si>
  <si>
    <t>Program 08 Vzdelávanie</t>
  </si>
  <si>
    <t>Nemocenské dávky</t>
  </si>
  <si>
    <t>Program 09 Kultúra a šport</t>
  </si>
  <si>
    <t>Odmeny zamestnancom mimo prac. Pomeru</t>
  </si>
  <si>
    <t>Renovácia kúrenia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</si>
  <si>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</si>
  <si>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</si>
  <si>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</si>
  <si>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</si>
  <si>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</si>
  <si>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 solidarity</t>
  </si>
  <si>
    <t>Posedenie s dôchodcami</t>
  </si>
  <si>
    <t>Nákup budovy č. 25</t>
  </si>
  <si>
    <t>Kanalizácia</t>
  </si>
  <si>
    <t>Nákup čerpadla</t>
  </si>
  <si>
    <t>Nákup stoličiek DS</t>
  </si>
  <si>
    <t>Školenie OHZ</t>
  </si>
  <si>
    <t>Búracie práce</t>
  </si>
  <si>
    <t>Vianočné poukážky pre dôchodcov</t>
  </si>
  <si>
    <t>Odchodné a odstupné</t>
  </si>
  <si>
    <t>Rekonštrukcia rozhlasu</t>
  </si>
  <si>
    <t>Poštové služby obecné+ ROEP</t>
  </si>
  <si>
    <t>Zdravotné poistenie</t>
  </si>
  <si>
    <t>Strarobné poistenie</t>
  </si>
  <si>
    <t>Voľby do Európskeho parlamentu</t>
  </si>
  <si>
    <t>Voľby do VÚC</t>
  </si>
  <si>
    <t>Prevádzkové stroje, príst., zariadenia</t>
  </si>
  <si>
    <t>Údržba budov, objektov</t>
  </si>
  <si>
    <t>Odvody do poisťovní</t>
  </si>
  <si>
    <t>090101 Transféry vo forme dotácie</t>
  </si>
  <si>
    <t>90102 Údržba pamätihodností obce</t>
  </si>
  <si>
    <t>Údržba krížov</t>
  </si>
  <si>
    <t>110301 Letný tábor</t>
  </si>
  <si>
    <t>Letný tábor</t>
  </si>
  <si>
    <t>Poistenie (zmluvné + havarijné)</t>
  </si>
  <si>
    <t>Palivá</t>
  </si>
  <si>
    <t>Diaľničná známka</t>
  </si>
  <si>
    <t>Cestná daň</t>
  </si>
  <si>
    <t>Nájomné kosačka, cintorín</t>
  </si>
  <si>
    <t>Interaktívna tabuľa</t>
  </si>
  <si>
    <t>Budovanie kamerového systému</t>
  </si>
  <si>
    <t>Transfér z fondu národného majetku</t>
  </si>
  <si>
    <t>Rozpočtované príjmy spolu</t>
  </si>
  <si>
    <t>Posteľná výbava, uteráky</t>
  </si>
  <si>
    <t>Skutočné plnenie rok 2012</t>
  </si>
  <si>
    <t>Rozpočet rok 2016</t>
  </si>
  <si>
    <t>Poplatky a platby za stravné</t>
  </si>
  <si>
    <t>Očakávaná skutočnosť za rok 2013</t>
  </si>
  <si>
    <t>0303 Voľby</t>
  </si>
  <si>
    <t>Nákup osobného automobilu</t>
  </si>
  <si>
    <t>Z prenajatých strojov, prístrojov a zariadení</t>
  </si>
  <si>
    <t>Voľby prezidenta SR</t>
  </si>
  <si>
    <t>Transfér z rozpočtu obce - ŠJ</t>
  </si>
  <si>
    <t>Palivá, mazivá, oleje</t>
  </si>
  <si>
    <t>Servis, údržba, opravy</t>
  </si>
  <si>
    <t>Konkurzy a súťaže</t>
  </si>
  <si>
    <t>Prenájom dopravného značenia</t>
  </si>
  <si>
    <t>Projekt dopravného značenia</t>
  </si>
  <si>
    <t>Dohody</t>
  </si>
  <si>
    <t>Poistenie</t>
  </si>
  <si>
    <t>Oprava a údržba</t>
  </si>
  <si>
    <t>Údžba budov, objektov</t>
  </si>
  <si>
    <t>Odmeny animátorky</t>
  </si>
  <si>
    <t>Provízia</t>
  </si>
  <si>
    <t>Voľby prezidenta</t>
  </si>
  <si>
    <t>0406 S Stavebný úrad</t>
  </si>
  <si>
    <t>Vývoz a uloženie odpadu</t>
  </si>
  <si>
    <t>Ostatné príplatky</t>
  </si>
  <si>
    <t>Dotácia pre HK Gáň</t>
  </si>
  <si>
    <t>Dotácia pre OZ Mládež</t>
  </si>
  <si>
    <t>Poistné k dohode</t>
  </si>
  <si>
    <t>Zrážková daň</t>
  </si>
  <si>
    <t>Údržba strojov, prístrojov, zariadení</t>
  </si>
  <si>
    <t xml:space="preserve">Nákup pozemku </t>
  </si>
  <si>
    <t>Nákup športového zariadenia</t>
  </si>
  <si>
    <t>Prípravná a projektová dokumentácia</t>
  </si>
  <si>
    <t>Budovanie volejbalového ihriska</t>
  </si>
  <si>
    <t>Prípojky na vodovod a kanalizáciu</t>
  </si>
  <si>
    <t>Očak.skut. 2013</t>
  </si>
  <si>
    <t>Zákonné poistenie</t>
  </si>
  <si>
    <t>Skladací altánok</t>
  </si>
  <si>
    <t>Prevádzkové stroje, prístroje zariadenia</t>
  </si>
  <si>
    <t>Údržba altánku detské ihrisko</t>
  </si>
  <si>
    <t>Prípravná projektová dokumentácia</t>
  </si>
  <si>
    <r>
      <t xml:space="preserve">           </t>
    </r>
    <r>
      <rPr>
        <b/>
        <sz val="12"/>
        <rFont val="Arial"/>
        <family val="2"/>
      </rPr>
      <t>ROZPOČET obce Gáň na ROKY 2014-2016</t>
    </r>
  </si>
  <si>
    <t xml:space="preserve"> ROZPOČET obce GÁŇ  NA ROKY 2014-2016</t>
  </si>
  <si>
    <t xml:space="preserve">Rutinná a štandardná údržba </t>
  </si>
  <si>
    <t>Nákup strojového zariadenia a lavičiek</t>
  </si>
  <si>
    <t>Prevádzkové stroje, prístroje a zariadenia</t>
  </si>
  <si>
    <t>Prípravná a projekt. dokumentácia - pohostinstvo</t>
  </si>
  <si>
    <t>Prípravná a projekt. dokumentácia - stará budova</t>
  </si>
  <si>
    <t>Rutinná a štandardná  údržba dopr. značenia</t>
  </si>
  <si>
    <t>Rutinná a štandardná údržba prevádz. strojov</t>
  </si>
  <si>
    <t>Budovanie nových priestorov a dvora KD</t>
  </si>
  <si>
    <t>Budovanie miestnych chodníkov - Brakoň</t>
  </si>
  <si>
    <t>Rekonštrukcia miestne cesty a chodníky Gáň</t>
  </si>
  <si>
    <t>Montáž, demontáž dopravného značenia</t>
  </si>
  <si>
    <t>Rutinná a štandardná údržba zariadení</t>
  </si>
  <si>
    <t xml:space="preserve">Všeobecné služby </t>
  </si>
  <si>
    <t>Tlačiarenské služby -noviny, kniha</t>
  </si>
  <si>
    <t>Poistné k dohodám</t>
  </si>
  <si>
    <t>Servis služobného vozidla</t>
  </si>
  <si>
    <t>Transfér z MAS Dudváh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</si>
</sst>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  <numFmt numFmtId="173" formatCode="dd/mm/yy"/>
    <numFmt numFmtId="174" formatCode="#,##0.00&quot;,Sk&quot;;[Red]\-#,##0.00&quot;,Sk&quot;"/>
    <numFmt numFmtId="175" formatCode="0.0"/>
    <numFmt numFmtId="176" formatCode="\P\r\a\vd\a;&quot;Pravda&quot;;&quot;Nepravda&quot;"/>
    <numFmt numFmtId="177" formatCode="[$€-2]\ #\ ##,000_);[Red]\([$¥€-2]\ #\ 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Lucida Sans Unicode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1" applyNumberFormat="0" applyFill="0" applyAlignment="0" applyProtection="0"/>
    <xf numFmtId="4" fontId="0" fillId="0" borderId="0" applyFill="0" applyBorder="0" applyAlignment="0" applyProtection="0"/>
    <xf numFmtId="169" fontId="0" fillId="0" borderId="0" applyFill="0" applyBorder="0" applyAlignment="0" applyProtection="0"/>
    <xf numFmtId="0" fontId="17" fillId="10" borderId="0" applyNumberFormat="0" applyBorder="0" applyAlignment="0" applyProtection="0"/>
    <xf numFmtId="0" fontId="4" fillId="1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9" fillId="0" borderId="7" applyNumberFormat="0" applyFill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2" borderId="8" applyNumberFormat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17" borderId="12" xfId="0" applyFont="1" applyFill="1" applyBorder="1" applyAlignment="1">
      <alignment horizontal="left" vertical="center"/>
    </xf>
    <xf numFmtId="0" fontId="20" fillId="17" borderId="13" xfId="0" applyFont="1" applyFill="1" applyBorder="1" applyAlignment="1">
      <alignment horizontal="left" vertical="center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1" fillId="18" borderId="18" xfId="0" applyFont="1" applyFill="1" applyBorder="1" applyAlignment="1">
      <alignment horizontal="left"/>
    </xf>
    <xf numFmtId="0" fontId="20" fillId="18" borderId="19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23" fillId="0" borderId="0" xfId="0" applyFont="1" applyFill="1" applyAlignment="1">
      <alignment/>
    </xf>
    <xf numFmtId="3" fontId="20" fillId="0" borderId="18" xfId="0" applyNumberFormat="1" applyFont="1" applyFill="1" applyBorder="1" applyAlignment="1">
      <alignment horizontal="left"/>
    </xf>
    <xf numFmtId="3" fontId="20" fillId="0" borderId="2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1" fillId="18" borderId="19" xfId="0" applyFont="1" applyFill="1" applyBorder="1" applyAlignment="1">
      <alignment/>
    </xf>
    <xf numFmtId="3" fontId="22" fillId="18" borderId="20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20" fillId="0" borderId="16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22" xfId="0" applyFont="1" applyFill="1" applyBorder="1" applyAlignment="1">
      <alignment/>
    </xf>
    <xf numFmtId="3" fontId="21" fillId="18" borderId="20" xfId="0" applyNumberFormat="1" applyFont="1" applyFill="1" applyBorder="1" applyAlignment="1">
      <alignment/>
    </xf>
    <xf numFmtId="0" fontId="21" fillId="19" borderId="23" xfId="0" applyFont="1" applyFill="1" applyBorder="1" applyAlignment="1">
      <alignment horizontal="left"/>
    </xf>
    <xf numFmtId="0" fontId="21" fillId="19" borderId="24" xfId="0" applyFont="1" applyFill="1" applyBorder="1" applyAlignment="1">
      <alignment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0" fontId="21" fillId="17" borderId="10" xfId="0" applyFont="1" applyFill="1" applyBorder="1" applyAlignment="1">
      <alignment horizontal="left"/>
    </xf>
    <xf numFmtId="0" fontId="20" fillId="17" borderId="0" xfId="0" applyFont="1" applyFill="1" applyBorder="1" applyAlignment="1">
      <alignment horizontal="center" wrapText="1"/>
    </xf>
    <xf numFmtId="0" fontId="20" fillId="19" borderId="24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17" borderId="26" xfId="0" applyFont="1" applyFill="1" applyBorder="1" applyAlignment="1">
      <alignment horizontal="left"/>
    </xf>
    <xf numFmtId="0" fontId="20" fillId="17" borderId="27" xfId="0" applyFont="1" applyFill="1" applyBorder="1" applyAlignment="1">
      <alignment horizontal="center" wrapText="1"/>
    </xf>
    <xf numFmtId="0" fontId="21" fillId="19" borderId="18" xfId="0" applyFont="1" applyFill="1" applyBorder="1" applyAlignment="1">
      <alignment horizontal="left"/>
    </xf>
    <xf numFmtId="0" fontId="20" fillId="19" borderId="19" xfId="0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0" fontId="24" fillId="12" borderId="18" xfId="0" applyFont="1" applyFill="1" applyBorder="1" applyAlignment="1">
      <alignment horizontal="left"/>
    </xf>
    <xf numFmtId="0" fontId="0" fillId="12" borderId="19" xfId="0" applyFont="1" applyFill="1" applyBorder="1" applyAlignment="1">
      <alignment/>
    </xf>
    <xf numFmtId="3" fontId="24" fillId="12" borderId="20" xfId="0" applyNumberFormat="1" applyFont="1" applyFill="1" applyBorder="1" applyAlignment="1">
      <alignment/>
    </xf>
    <xf numFmtId="0" fontId="24" fillId="12" borderId="28" xfId="0" applyFont="1" applyFill="1" applyBorder="1" applyAlignment="1">
      <alignment horizontal="left"/>
    </xf>
    <xf numFmtId="0" fontId="0" fillId="12" borderId="29" xfId="0" applyFont="1" applyFill="1" applyBorder="1" applyAlignment="1">
      <alignment/>
    </xf>
    <xf numFmtId="0" fontId="24" fillId="17" borderId="23" xfId="0" applyFont="1" applyFill="1" applyBorder="1" applyAlignment="1">
      <alignment horizontal="left"/>
    </xf>
    <xf numFmtId="0" fontId="20" fillId="17" borderId="3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0" fillId="0" borderId="11" xfId="0" applyFont="1" applyFill="1" applyBorder="1" applyAlignment="1">
      <alignment wrapText="1"/>
    </xf>
    <xf numFmtId="0" fontId="27" fillId="0" borderId="31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wrapText="1"/>
    </xf>
    <xf numFmtId="3" fontId="22" fillId="0" borderId="11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1" fillId="17" borderId="35" xfId="0" applyFont="1" applyFill="1" applyBorder="1" applyAlignment="1">
      <alignment vertical="center"/>
    </xf>
    <xf numFmtId="0" fontId="20" fillId="17" borderId="36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wrapText="1"/>
    </xf>
    <xf numFmtId="0" fontId="20" fillId="0" borderId="20" xfId="0" applyFont="1" applyFill="1" applyBorder="1" applyAlignment="1">
      <alignment horizontal="right"/>
    </xf>
    <xf numFmtId="0" fontId="22" fillId="18" borderId="18" xfId="0" applyNumberFormat="1" applyFont="1" applyFill="1" applyBorder="1" applyAlignment="1">
      <alignment/>
    </xf>
    <xf numFmtId="0" fontId="22" fillId="18" borderId="19" xfId="0" applyFont="1" applyFill="1" applyBorder="1" applyAlignment="1">
      <alignment horizontal="left"/>
    </xf>
    <xf numFmtId="0" fontId="22" fillId="18" borderId="19" xfId="0" applyFont="1" applyFill="1" applyBorder="1" applyAlignment="1">
      <alignment wrapText="1"/>
    </xf>
    <xf numFmtId="172" fontId="20" fillId="0" borderId="18" xfId="0" applyNumberFormat="1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3" fontId="20" fillId="0" borderId="19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/>
    </xf>
    <xf numFmtId="0" fontId="20" fillId="18" borderId="19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0" fillId="18" borderId="37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20" fillId="18" borderId="19" xfId="0" applyFont="1" applyFill="1" applyBorder="1" applyAlignment="1">
      <alignment horizontal="left"/>
    </xf>
    <xf numFmtId="1" fontId="20" fillId="0" borderId="20" xfId="0" applyNumberFormat="1" applyFont="1" applyFill="1" applyBorder="1" applyAlignment="1">
      <alignment/>
    </xf>
    <xf numFmtId="0" fontId="21" fillId="18" borderId="19" xfId="0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22" fillId="0" borderId="19" xfId="0" applyFont="1" applyFill="1" applyBorder="1" applyAlignment="1">
      <alignment wrapText="1"/>
    </xf>
    <xf numFmtId="3" fontId="22" fillId="0" borderId="19" xfId="0" applyNumberFormat="1" applyFont="1" applyFill="1" applyBorder="1" applyAlignment="1">
      <alignment horizontal="left"/>
    </xf>
    <xf numFmtId="0" fontId="28" fillId="19" borderId="31" xfId="0" applyFont="1" applyFill="1" applyBorder="1" applyAlignment="1">
      <alignment/>
    </xf>
    <xf numFmtId="0" fontId="0" fillId="19" borderId="11" xfId="0" applyFont="1" applyFill="1" applyBorder="1" applyAlignment="1">
      <alignment horizontal="left"/>
    </xf>
    <xf numFmtId="0" fontId="19" fillId="19" borderId="11" xfId="0" applyFont="1" applyFill="1" applyBorder="1" applyAlignment="1">
      <alignment wrapText="1"/>
    </xf>
    <xf numFmtId="3" fontId="19" fillId="19" borderId="38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3" fontId="19" fillId="0" borderId="33" xfId="0" applyNumberFormat="1" applyFont="1" applyFill="1" applyBorder="1" applyAlignment="1">
      <alignment/>
    </xf>
    <xf numFmtId="0" fontId="21" fillId="17" borderId="12" xfId="0" applyFont="1" applyFill="1" applyBorder="1" applyAlignment="1">
      <alignment vertical="center"/>
    </xf>
    <xf numFmtId="0" fontId="21" fillId="17" borderId="13" xfId="0" applyFont="1" applyFill="1" applyBorder="1" applyAlignment="1">
      <alignment horizontal="left" vertical="center"/>
    </xf>
    <xf numFmtId="172" fontId="20" fillId="0" borderId="28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left"/>
    </xf>
    <xf numFmtId="3" fontId="20" fillId="0" borderId="39" xfId="0" applyNumberFormat="1" applyFont="1" applyFill="1" applyBorder="1" applyAlignment="1">
      <alignment/>
    </xf>
    <xf numFmtId="0" fontId="22" fillId="18" borderId="40" xfId="0" applyNumberFormat="1" applyFont="1" applyFill="1" applyBorder="1" applyAlignment="1">
      <alignment/>
    </xf>
    <xf numFmtId="173" fontId="20" fillId="0" borderId="40" xfId="0" applyNumberFormat="1" applyFont="1" applyFill="1" applyBorder="1" applyAlignment="1">
      <alignment/>
    </xf>
    <xf numFmtId="0" fontId="21" fillId="19" borderId="23" xfId="0" applyFont="1" applyFill="1" applyBorder="1" applyAlignment="1">
      <alignment vertical="center"/>
    </xf>
    <xf numFmtId="0" fontId="21" fillId="19" borderId="24" xfId="0" applyFont="1" applyFill="1" applyBorder="1" applyAlignment="1">
      <alignment horizontal="left" vertical="center"/>
    </xf>
    <xf numFmtId="0" fontId="21" fillId="19" borderId="24" xfId="0" applyFont="1" applyFill="1" applyBorder="1" applyAlignment="1">
      <alignment vertical="center" wrapText="1"/>
    </xf>
    <xf numFmtId="0" fontId="29" fillId="17" borderId="26" xfId="0" applyFont="1" applyFill="1" applyBorder="1" applyAlignment="1">
      <alignment/>
    </xf>
    <xf numFmtId="0" fontId="20" fillId="17" borderId="27" xfId="0" applyFont="1" applyFill="1" applyBorder="1" applyAlignment="1">
      <alignment horizontal="left"/>
    </xf>
    <xf numFmtId="0" fontId="20" fillId="17" borderId="27" xfId="0" applyFont="1" applyFill="1" applyBorder="1" applyAlignment="1">
      <alignment wrapText="1"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 horizontal="left"/>
    </xf>
    <xf numFmtId="0" fontId="30" fillId="0" borderId="19" xfId="0" applyFont="1" applyFill="1" applyBorder="1" applyAlignment="1">
      <alignment wrapText="1"/>
    </xf>
    <xf numFmtId="3" fontId="30" fillId="0" borderId="20" xfId="0" applyNumberFormat="1" applyFont="1" applyFill="1" applyBorder="1" applyAlignment="1">
      <alignment/>
    </xf>
    <xf numFmtId="0" fontId="24" fillId="12" borderId="18" xfId="0" applyFont="1" applyFill="1" applyBorder="1" applyAlignment="1">
      <alignment/>
    </xf>
    <xf numFmtId="0" fontId="24" fillId="12" borderId="19" xfId="0" applyFont="1" applyFill="1" applyBorder="1" applyAlignment="1">
      <alignment horizontal="left"/>
    </xf>
    <xf numFmtId="0" fontId="24" fillId="12" borderId="19" xfId="0" applyFont="1" applyFill="1" applyBorder="1" applyAlignment="1">
      <alignment wrapText="1"/>
    </xf>
    <xf numFmtId="3" fontId="20" fillId="0" borderId="41" xfId="0" applyNumberFormat="1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 wrapText="1"/>
    </xf>
    <xf numFmtId="0" fontId="24" fillId="12" borderId="23" xfId="0" applyFont="1" applyFill="1" applyBorder="1" applyAlignment="1">
      <alignment/>
    </xf>
    <xf numFmtId="0" fontId="24" fillId="12" borderId="24" xfId="0" applyFont="1" applyFill="1" applyBorder="1" applyAlignment="1">
      <alignment horizontal="left"/>
    </xf>
    <xf numFmtId="0" fontId="24" fillId="12" borderId="24" xfId="0" applyFont="1" applyFill="1" applyBorder="1" applyAlignment="1">
      <alignment wrapText="1"/>
    </xf>
    <xf numFmtId="3" fontId="24" fillId="12" borderId="42" xfId="0" applyNumberFormat="1" applyFont="1" applyFill="1" applyBorder="1" applyAlignment="1">
      <alignment/>
    </xf>
    <xf numFmtId="0" fontId="29" fillId="17" borderId="43" xfId="0" applyFont="1" applyFill="1" applyBorder="1" applyAlignment="1">
      <alignment/>
    </xf>
    <xf numFmtId="0" fontId="18" fillId="17" borderId="25" xfId="0" applyFont="1" applyFill="1" applyBorder="1" applyAlignment="1">
      <alignment horizontal="left"/>
    </xf>
    <xf numFmtId="0" fontId="18" fillId="17" borderId="25" xfId="0" applyFont="1" applyFill="1" applyBorder="1" applyAlignment="1">
      <alignment wrapText="1"/>
    </xf>
    <xf numFmtId="3" fontId="18" fillId="17" borderId="38" xfId="0" applyNumberFormat="1" applyFont="1" applyFill="1" applyBorder="1" applyAlignment="1">
      <alignment/>
    </xf>
    <xf numFmtId="174" fontId="0" fillId="0" borderId="0" xfId="34" applyNumberFormat="1" applyFont="1" applyFill="1" applyBorder="1" applyAlignment="1" applyProtection="1">
      <alignment/>
      <protection/>
    </xf>
    <xf numFmtId="4" fontId="20" fillId="0" borderId="0" xfId="34" applyNumberFormat="1" applyFont="1" applyFill="1" applyBorder="1" applyAlignment="1" applyProtection="1">
      <alignment wrapText="1"/>
      <protection/>
    </xf>
    <xf numFmtId="4" fontId="20" fillId="0" borderId="0" xfId="0" applyNumberFormat="1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44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20" fillId="0" borderId="46" xfId="0" applyFont="1" applyFill="1" applyBorder="1" applyAlignment="1">
      <alignment/>
    </xf>
    <xf numFmtId="4" fontId="31" fillId="0" borderId="47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3" fontId="22" fillId="18" borderId="15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3" fontId="22" fillId="18" borderId="2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3" fontId="21" fillId="18" borderId="20" xfId="0" applyNumberFormat="1" applyFont="1" applyFill="1" applyBorder="1" applyAlignment="1">
      <alignment horizontal="center"/>
    </xf>
    <xf numFmtId="3" fontId="21" fillId="19" borderId="42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19" borderId="20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4" fillId="12" borderId="20" xfId="0" applyNumberFormat="1" applyFont="1" applyFill="1" applyBorder="1" applyAlignment="1">
      <alignment horizontal="center"/>
    </xf>
    <xf numFmtId="3" fontId="24" fillId="12" borderId="39" xfId="0" applyNumberFormat="1" applyFont="1" applyFill="1" applyBorder="1" applyAlignment="1">
      <alignment horizontal="center"/>
    </xf>
    <xf numFmtId="3" fontId="24" fillId="17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0" fillId="0" borderId="48" xfId="0" applyNumberFormat="1" applyFont="1" applyFill="1" applyBorder="1" applyAlignment="1">
      <alignment horizontal="left"/>
    </xf>
    <xf numFmtId="0" fontId="20" fillId="0" borderId="49" xfId="0" applyFont="1" applyFill="1" applyBorder="1" applyAlignment="1">
      <alignment/>
    </xf>
    <xf numFmtId="3" fontId="20" fillId="0" borderId="50" xfId="0" applyNumberFormat="1" applyFont="1" applyFill="1" applyBorder="1" applyAlignment="1">
      <alignment horizontal="left"/>
    </xf>
    <xf numFmtId="0" fontId="20" fillId="0" borderId="51" xfId="0" applyFont="1" applyFill="1" applyBorder="1" applyAlignment="1">
      <alignment/>
    </xf>
    <xf numFmtId="0" fontId="20" fillId="0" borderId="52" xfId="0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left"/>
    </xf>
    <xf numFmtId="0" fontId="20" fillId="0" borderId="54" xfId="0" applyFont="1" applyFill="1" applyBorder="1" applyAlignment="1">
      <alignment/>
    </xf>
    <xf numFmtId="0" fontId="20" fillId="0" borderId="55" xfId="0" applyFont="1" applyFill="1" applyBorder="1" applyAlignment="1">
      <alignment horizontal="center"/>
    </xf>
    <xf numFmtId="0" fontId="20" fillId="20" borderId="19" xfId="0" applyFont="1" applyFill="1" applyBorder="1" applyAlignment="1">
      <alignment/>
    </xf>
    <xf numFmtId="0" fontId="20" fillId="20" borderId="18" xfId="0" applyFont="1" applyFill="1" applyBorder="1" applyAlignment="1">
      <alignment horizontal="left"/>
    </xf>
    <xf numFmtId="3" fontId="20" fillId="20" borderId="20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/>
    </xf>
    <xf numFmtId="0" fontId="22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right"/>
    </xf>
    <xf numFmtId="3" fontId="21" fillId="18" borderId="19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2" fillId="18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0" fontId="21" fillId="17" borderId="27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3" fontId="30" fillId="0" borderId="29" xfId="0" applyNumberFormat="1" applyFont="1" applyFill="1" applyBorder="1" applyAlignment="1">
      <alignment/>
    </xf>
    <xf numFmtId="3" fontId="24" fillId="12" borderId="24" xfId="0" applyNumberFormat="1" applyFont="1" applyFill="1" applyBorder="1" applyAlignment="1">
      <alignment/>
    </xf>
    <xf numFmtId="3" fontId="18" fillId="17" borderId="11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0" fontId="21" fillId="18" borderId="18" xfId="0" applyNumberFormat="1" applyFont="1" applyFill="1" applyBorder="1" applyAlignment="1">
      <alignment/>
    </xf>
    <xf numFmtId="0" fontId="23" fillId="0" borderId="1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" fontId="22" fillId="18" borderId="18" xfId="0" applyNumberFormat="1" applyFont="1" applyFill="1" applyBorder="1" applyAlignment="1">
      <alignment/>
    </xf>
    <xf numFmtId="0" fontId="22" fillId="18" borderId="17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2" fillId="18" borderId="54" xfId="0" applyNumberFormat="1" applyFont="1" applyFill="1" applyBorder="1" applyAlignment="1">
      <alignment/>
    </xf>
    <xf numFmtId="0" fontId="22" fillId="18" borderId="56" xfId="0" applyNumberFormat="1" applyFont="1" applyFill="1" applyBorder="1" applyAlignment="1">
      <alignment/>
    </xf>
    <xf numFmtId="0" fontId="20" fillId="17" borderId="13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wrapText="1"/>
    </xf>
    <xf numFmtId="0" fontId="22" fillId="18" borderId="19" xfId="0" applyNumberFormat="1" applyFont="1" applyFill="1" applyBorder="1" applyAlignment="1">
      <alignment/>
    </xf>
    <xf numFmtId="0" fontId="22" fillId="18" borderId="20" xfId="0" applyNumberFormat="1" applyFont="1" applyFill="1" applyBorder="1" applyAlignment="1">
      <alignment/>
    </xf>
    <xf numFmtId="3" fontId="21" fillId="19" borderId="42" xfId="0" applyNumberFormat="1" applyFont="1" applyFill="1" applyBorder="1" applyAlignment="1">
      <alignment/>
    </xf>
    <xf numFmtId="0" fontId="20" fillId="17" borderId="58" xfId="0" applyFont="1" applyFill="1" applyBorder="1" applyAlignment="1">
      <alignment vertical="center" wrapText="1"/>
    </xf>
    <xf numFmtId="0" fontId="21" fillId="18" borderId="19" xfId="0" applyFont="1" applyFill="1" applyBorder="1" applyAlignment="1">
      <alignment wrapText="1"/>
    </xf>
    <xf numFmtId="3" fontId="20" fillId="0" borderId="21" xfId="0" applyNumberFormat="1" applyFont="1" applyFill="1" applyBorder="1" applyAlignment="1">
      <alignment/>
    </xf>
    <xf numFmtId="0" fontId="21" fillId="18" borderId="19" xfId="0" applyNumberFormat="1" applyFont="1" applyFill="1" applyBorder="1" applyAlignment="1">
      <alignment/>
    </xf>
    <xf numFmtId="0" fontId="21" fillId="18" borderId="20" xfId="0" applyNumberFormat="1" applyFont="1" applyFill="1" applyBorder="1" applyAlignment="1">
      <alignment/>
    </xf>
    <xf numFmtId="0" fontId="21" fillId="18" borderId="20" xfId="0" applyFont="1" applyFill="1" applyBorder="1" applyAlignment="1">
      <alignment/>
    </xf>
    <xf numFmtId="0" fontId="21" fillId="17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right"/>
    </xf>
    <xf numFmtId="3" fontId="24" fillId="12" borderId="18" xfId="0" applyNumberFormat="1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22" fillId="18" borderId="59" xfId="0" applyNumberFormat="1" applyFont="1" applyFill="1" applyBorder="1" applyAlignment="1">
      <alignment/>
    </xf>
    <xf numFmtId="0" fontId="22" fillId="18" borderId="17" xfId="0" applyFont="1" applyFill="1" applyBorder="1" applyAlignment="1">
      <alignment horizontal="left"/>
    </xf>
    <xf numFmtId="172" fontId="20" fillId="0" borderId="48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 horizontal="left"/>
    </xf>
    <xf numFmtId="1" fontId="20" fillId="0" borderId="21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1" fillId="17" borderId="60" xfId="0" applyFont="1" applyFill="1" applyBorder="1" applyAlignment="1">
      <alignment horizontal="center" vertical="center" wrapText="1"/>
    </xf>
    <xf numFmtId="3" fontId="21" fillId="18" borderId="21" xfId="0" applyNumberFormat="1" applyFont="1" applyFill="1" applyBorder="1" applyAlignment="1">
      <alignment/>
    </xf>
    <xf numFmtId="3" fontId="20" fillId="0" borderId="61" xfId="0" applyNumberFormat="1" applyFont="1" applyFill="1" applyBorder="1" applyAlignment="1">
      <alignment/>
    </xf>
    <xf numFmtId="0" fontId="21" fillId="17" borderId="62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right"/>
    </xf>
    <xf numFmtId="3" fontId="19" fillId="0" borderId="63" xfId="0" applyNumberFormat="1" applyFont="1" applyFill="1" applyBorder="1" applyAlignment="1">
      <alignment/>
    </xf>
    <xf numFmtId="0" fontId="21" fillId="17" borderId="6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right"/>
    </xf>
    <xf numFmtId="0" fontId="20" fillId="0" borderId="65" xfId="0" applyFont="1" applyFill="1" applyBorder="1" applyAlignment="1">
      <alignment horizontal="right"/>
    </xf>
    <xf numFmtId="3" fontId="19" fillId="0" borderId="66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 horizontal="left"/>
    </xf>
    <xf numFmtId="0" fontId="20" fillId="0" borderId="67" xfId="0" applyFont="1" applyFill="1" applyBorder="1" applyAlignment="1">
      <alignment/>
    </xf>
    <xf numFmtId="0" fontId="22" fillId="18" borderId="67" xfId="0" applyFont="1" applyFill="1" applyBorder="1" applyAlignment="1">
      <alignment/>
    </xf>
    <xf numFmtId="0" fontId="21" fillId="17" borderId="68" xfId="0" applyFont="1" applyFill="1" applyBorder="1" applyAlignment="1">
      <alignment horizontal="center" vertical="center" wrapText="1"/>
    </xf>
    <xf numFmtId="0" fontId="21" fillId="17" borderId="69" xfId="0" applyFont="1" applyFill="1" applyBorder="1" applyAlignment="1">
      <alignment horizontal="center" vertical="center" wrapText="1"/>
    </xf>
    <xf numFmtId="3" fontId="21" fillId="18" borderId="70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3" fontId="20" fillId="0" borderId="71" xfId="0" applyNumberFormat="1" applyFont="1" applyFill="1" applyBorder="1" applyAlignment="1">
      <alignment/>
    </xf>
    <xf numFmtId="3" fontId="21" fillId="18" borderId="70" xfId="0" applyNumberFormat="1" applyFont="1" applyFill="1" applyBorder="1" applyAlignment="1" applyProtection="1">
      <alignment/>
      <protection locked="0"/>
    </xf>
    <xf numFmtId="3" fontId="20" fillId="0" borderId="71" xfId="0" applyNumberFormat="1" applyFont="1" applyFill="1" applyBorder="1" applyAlignment="1" applyProtection="1">
      <alignment/>
      <protection locked="0"/>
    </xf>
    <xf numFmtId="0" fontId="22" fillId="18" borderId="70" xfId="0" applyNumberFormat="1" applyFont="1" applyFill="1" applyBorder="1" applyAlignment="1">
      <alignment/>
    </xf>
    <xf numFmtId="3" fontId="21" fillId="19" borderId="72" xfId="0" applyNumberFormat="1" applyFont="1" applyFill="1" applyBorder="1" applyAlignment="1">
      <alignment/>
    </xf>
    <xf numFmtId="0" fontId="21" fillId="17" borderId="73" xfId="0" applyFont="1" applyFill="1" applyBorder="1" applyAlignment="1">
      <alignment horizontal="center" vertical="center" wrapText="1"/>
    </xf>
    <xf numFmtId="3" fontId="21" fillId="18" borderId="74" xfId="0" applyNumberFormat="1" applyFont="1" applyFill="1" applyBorder="1" applyAlignment="1">
      <alignment/>
    </xf>
    <xf numFmtId="3" fontId="20" fillId="0" borderId="74" xfId="0" applyNumberFormat="1" applyFont="1" applyFill="1" applyBorder="1" applyAlignment="1">
      <alignment/>
    </xf>
    <xf numFmtId="3" fontId="20" fillId="0" borderId="75" xfId="0" applyNumberFormat="1" applyFont="1" applyFill="1" applyBorder="1" applyAlignment="1">
      <alignment/>
    </xf>
    <xf numFmtId="3" fontId="20" fillId="0" borderId="75" xfId="0" applyNumberFormat="1" applyFont="1" applyFill="1" applyBorder="1" applyAlignment="1" applyProtection="1">
      <alignment/>
      <protection locked="0"/>
    </xf>
    <xf numFmtId="0" fontId="22" fillId="18" borderId="74" xfId="0" applyNumberFormat="1" applyFont="1" applyFill="1" applyBorder="1" applyAlignment="1">
      <alignment/>
    </xf>
    <xf numFmtId="3" fontId="21" fillId="19" borderId="76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9" fillId="19" borderId="31" xfId="0" applyNumberFormat="1" applyFont="1" applyFill="1" applyBorder="1" applyAlignment="1">
      <alignment/>
    </xf>
    <xf numFmtId="3" fontId="19" fillId="19" borderId="32" xfId="0" applyNumberFormat="1" applyFont="1" applyFill="1" applyBorder="1" applyAlignment="1">
      <alignment/>
    </xf>
    <xf numFmtId="3" fontId="20" fillId="0" borderId="77" xfId="0" applyNumberFormat="1" applyFont="1" applyFill="1" applyBorder="1" applyAlignment="1">
      <alignment/>
    </xf>
    <xf numFmtId="3" fontId="19" fillId="19" borderId="78" xfId="0" applyNumberFormat="1" applyFont="1" applyFill="1" applyBorder="1" applyAlignment="1">
      <alignment/>
    </xf>
    <xf numFmtId="3" fontId="21" fillId="18" borderId="18" xfId="0" applyNumberFormat="1" applyFont="1" applyFill="1" applyBorder="1" applyAlignment="1">
      <alignment/>
    </xf>
    <xf numFmtId="3" fontId="22" fillId="18" borderId="1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20" fillId="0" borderId="70" xfId="0" applyFont="1" applyFill="1" applyBorder="1" applyAlignment="1">
      <alignment/>
    </xf>
    <xf numFmtId="3" fontId="22" fillId="18" borderId="21" xfId="0" applyNumberFormat="1" applyFont="1" applyFill="1" applyBorder="1" applyAlignment="1">
      <alignment/>
    </xf>
    <xf numFmtId="3" fontId="22" fillId="0" borderId="70" xfId="0" applyNumberFormat="1" applyFont="1" applyFill="1" applyBorder="1" applyAlignment="1">
      <alignment/>
    </xf>
    <xf numFmtId="0" fontId="22" fillId="0" borderId="70" xfId="0" applyFont="1" applyFill="1" applyBorder="1" applyAlignment="1">
      <alignment/>
    </xf>
    <xf numFmtId="3" fontId="21" fillId="18" borderId="79" xfId="0" applyNumberFormat="1" applyFont="1" applyFill="1" applyBorder="1" applyAlignment="1">
      <alignment/>
    </xf>
    <xf numFmtId="1" fontId="20" fillId="0" borderId="70" xfId="0" applyNumberFormat="1" applyFont="1" applyFill="1" applyBorder="1" applyAlignment="1">
      <alignment/>
    </xf>
    <xf numFmtId="3" fontId="22" fillId="18" borderId="79" xfId="0" applyNumberFormat="1" applyFont="1" applyFill="1" applyBorder="1" applyAlignment="1">
      <alignment/>
    </xf>
    <xf numFmtId="3" fontId="22" fillId="18" borderId="70" xfId="0" applyNumberFormat="1" applyFont="1" applyFill="1" applyBorder="1" applyAlignment="1">
      <alignment/>
    </xf>
    <xf numFmtId="3" fontId="20" fillId="0" borderId="70" xfId="0" applyNumberFormat="1" applyFont="1" applyFill="1" applyBorder="1" applyAlignment="1" applyProtection="1">
      <alignment/>
      <protection locked="0"/>
    </xf>
    <xf numFmtId="0" fontId="21" fillId="18" borderId="21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0" fontId="20" fillId="0" borderId="80" xfId="0" applyFont="1" applyFill="1" applyBorder="1" applyAlignment="1">
      <alignment horizontal="right"/>
    </xf>
    <xf numFmtId="3" fontId="21" fillId="18" borderId="81" xfId="0" applyNumberFormat="1" applyFont="1" applyFill="1" applyBorder="1" applyAlignment="1">
      <alignment/>
    </xf>
    <xf numFmtId="0" fontId="20" fillId="0" borderId="77" xfId="0" applyFont="1" applyFill="1" applyBorder="1" applyAlignment="1">
      <alignment/>
    </xf>
    <xf numFmtId="3" fontId="21" fillId="18" borderId="77" xfId="0" applyNumberFormat="1" applyFont="1" applyFill="1" applyBorder="1" applyAlignment="1">
      <alignment/>
    </xf>
    <xf numFmtId="3" fontId="22" fillId="18" borderId="77" xfId="0" applyNumberFormat="1" applyFont="1" applyFill="1" applyBorder="1" applyAlignment="1">
      <alignment/>
    </xf>
    <xf numFmtId="3" fontId="22" fillId="0" borderId="77" xfId="0" applyNumberFormat="1" applyFont="1" applyFill="1" applyBorder="1" applyAlignment="1">
      <alignment/>
    </xf>
    <xf numFmtId="0" fontId="22" fillId="0" borderId="77" xfId="0" applyFont="1" applyFill="1" applyBorder="1" applyAlignment="1">
      <alignment/>
    </xf>
    <xf numFmtId="1" fontId="20" fillId="0" borderId="77" xfId="0" applyNumberFormat="1" applyFont="1" applyFill="1" applyBorder="1" applyAlignment="1">
      <alignment/>
    </xf>
    <xf numFmtId="0" fontId="21" fillId="18" borderId="77" xfId="0" applyNumberFormat="1" applyFont="1" applyFill="1" applyBorder="1" applyAlignment="1">
      <alignment/>
    </xf>
    <xf numFmtId="3" fontId="20" fillId="0" borderId="82" xfId="0" applyNumberFormat="1" applyFont="1" applyFill="1" applyBorder="1" applyAlignment="1">
      <alignment/>
    </xf>
    <xf numFmtId="3" fontId="20" fillId="0" borderId="83" xfId="0" applyNumberFormat="1" applyFont="1" applyFill="1" applyBorder="1" applyAlignment="1">
      <alignment/>
    </xf>
    <xf numFmtId="3" fontId="20" fillId="0" borderId="84" xfId="0" applyNumberFormat="1" applyFont="1" applyFill="1" applyBorder="1" applyAlignment="1">
      <alignment/>
    </xf>
    <xf numFmtId="0" fontId="21" fillId="17" borderId="85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right"/>
    </xf>
    <xf numFmtId="0" fontId="20" fillId="0" borderId="67" xfId="0" applyFont="1" applyFill="1" applyBorder="1" applyAlignment="1">
      <alignment horizontal="right"/>
    </xf>
    <xf numFmtId="3" fontId="21" fillId="18" borderId="67" xfId="0" applyNumberFormat="1" applyFont="1" applyFill="1" applyBorder="1" applyAlignment="1">
      <alignment/>
    </xf>
    <xf numFmtId="3" fontId="20" fillId="0" borderId="67" xfId="0" applyNumberFormat="1" applyFont="1" applyFill="1" applyBorder="1" applyAlignment="1">
      <alignment/>
    </xf>
    <xf numFmtId="3" fontId="22" fillId="18" borderId="67" xfId="0" applyNumberFormat="1" applyFont="1" applyFill="1" applyBorder="1" applyAlignment="1">
      <alignment/>
    </xf>
    <xf numFmtId="3" fontId="22" fillId="0" borderId="67" xfId="0" applyNumberFormat="1" applyFont="1" applyFill="1" applyBorder="1" applyAlignment="1">
      <alignment/>
    </xf>
    <xf numFmtId="0" fontId="22" fillId="0" borderId="67" xfId="0" applyFont="1" applyFill="1" applyBorder="1" applyAlignment="1">
      <alignment/>
    </xf>
    <xf numFmtId="1" fontId="20" fillId="0" borderId="67" xfId="0" applyNumberFormat="1" applyFont="1" applyFill="1" applyBorder="1" applyAlignment="1">
      <alignment/>
    </xf>
    <xf numFmtId="0" fontId="21" fillId="18" borderId="67" xfId="0" applyNumberFormat="1" applyFont="1" applyFill="1" applyBorder="1" applyAlignment="1">
      <alignment/>
    </xf>
    <xf numFmtId="0" fontId="21" fillId="18" borderId="67" xfId="0" applyFont="1" applyFill="1" applyBorder="1" applyAlignment="1">
      <alignment/>
    </xf>
    <xf numFmtId="3" fontId="19" fillId="19" borderId="87" xfId="0" applyNumberFormat="1" applyFont="1" applyFill="1" applyBorder="1" applyAlignment="1">
      <alignment/>
    </xf>
    <xf numFmtId="3" fontId="19" fillId="0" borderId="86" xfId="0" applyNumberFormat="1" applyFont="1" applyFill="1" applyBorder="1" applyAlignment="1">
      <alignment/>
    </xf>
    <xf numFmtId="0" fontId="21" fillId="17" borderId="88" xfId="0" applyFont="1" applyFill="1" applyBorder="1" applyAlignment="1">
      <alignment horizontal="center" vertical="center" wrapText="1"/>
    </xf>
    <xf numFmtId="3" fontId="20" fillId="0" borderId="89" xfId="0" applyNumberFormat="1" applyFont="1" applyFill="1" applyBorder="1" applyAlignment="1">
      <alignment/>
    </xf>
    <xf numFmtId="0" fontId="22" fillId="18" borderId="67" xfId="0" applyNumberFormat="1" applyFont="1" applyFill="1" applyBorder="1" applyAlignment="1">
      <alignment/>
    </xf>
    <xf numFmtId="3" fontId="21" fillId="19" borderId="90" xfId="0" applyNumberFormat="1" applyFont="1" applyFill="1" applyBorder="1" applyAlignment="1">
      <alignment/>
    </xf>
    <xf numFmtId="3" fontId="30" fillId="0" borderId="91" xfId="0" applyNumberFormat="1" applyFont="1" applyFill="1" applyBorder="1" applyAlignment="1">
      <alignment/>
    </xf>
    <xf numFmtId="3" fontId="21" fillId="18" borderId="85" xfId="0" applyNumberFormat="1" applyFont="1" applyFill="1" applyBorder="1" applyAlignment="1">
      <alignment/>
    </xf>
    <xf numFmtId="3" fontId="21" fillId="18" borderId="15" xfId="0" applyNumberFormat="1" applyFont="1" applyFill="1" applyBorder="1" applyAlignment="1">
      <alignment/>
    </xf>
    <xf numFmtId="3" fontId="21" fillId="18" borderId="92" xfId="0" applyNumberFormat="1" applyFont="1" applyFill="1" applyBorder="1" applyAlignment="1">
      <alignment/>
    </xf>
    <xf numFmtId="3" fontId="21" fillId="18" borderId="84" xfId="0" applyNumberFormat="1" applyFont="1" applyFill="1" applyBorder="1" applyAlignment="1">
      <alignment/>
    </xf>
    <xf numFmtId="3" fontId="21" fillId="18" borderId="93" xfId="0" applyNumberFormat="1" applyFont="1" applyFill="1" applyBorder="1" applyAlignment="1">
      <alignment/>
    </xf>
    <xf numFmtId="0" fontId="0" fillId="0" borderId="94" xfId="0" applyNumberFormat="1" applyBorder="1" applyAlignment="1">
      <alignment/>
    </xf>
    <xf numFmtId="0" fontId="21" fillId="18" borderId="54" xfId="0" applyFont="1" applyFill="1" applyBorder="1" applyAlignment="1">
      <alignment/>
    </xf>
    <xf numFmtId="3" fontId="20" fillId="0" borderId="95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3" fontId="20" fillId="0" borderId="86" xfId="0" applyNumberFormat="1" applyFont="1" applyFill="1" applyBorder="1" applyAlignment="1">
      <alignment/>
    </xf>
    <xf numFmtId="3" fontId="20" fillId="0" borderId="96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/>
    </xf>
    <xf numFmtId="3" fontId="20" fillId="0" borderId="97" xfId="0" applyNumberFormat="1" applyFont="1" applyFill="1" applyBorder="1" applyAlignment="1">
      <alignment/>
    </xf>
    <xf numFmtId="3" fontId="20" fillId="0" borderId="98" xfId="0" applyNumberFormat="1" applyFont="1" applyFill="1" applyBorder="1" applyAlignment="1">
      <alignment/>
    </xf>
    <xf numFmtId="3" fontId="20" fillId="0" borderId="99" xfId="0" applyNumberFormat="1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3" fontId="20" fillId="0" borderId="100" xfId="0" applyNumberFormat="1" applyFont="1" applyFill="1" applyBorder="1" applyAlignment="1">
      <alignment/>
    </xf>
    <xf numFmtId="3" fontId="20" fillId="0" borderId="101" xfId="0" applyNumberFormat="1" applyFont="1" applyFill="1" applyBorder="1" applyAlignment="1">
      <alignment/>
    </xf>
    <xf numFmtId="3" fontId="20" fillId="0" borderId="102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3" fontId="20" fillId="0" borderId="103" xfId="0" applyNumberFormat="1" applyFont="1" applyFill="1" applyBorder="1" applyAlignment="1">
      <alignment/>
    </xf>
    <xf numFmtId="3" fontId="20" fillId="0" borderId="8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10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zoomScaleSheetLayoutView="100" zoomScalePageLayoutView="0" workbookViewId="0" topLeftCell="A64">
      <selection activeCell="G91" sqref="G91"/>
    </sheetView>
  </sheetViews>
  <sheetFormatPr defaultColWidth="9.140625" defaultRowHeight="12.75"/>
  <cols>
    <col min="1" max="1" width="8.00390625" style="1" customWidth="1"/>
    <col min="2" max="2" width="52.57421875" style="2" customWidth="1"/>
    <col min="3" max="4" width="10.7109375" style="171" customWidth="1"/>
    <col min="5" max="9" width="10.140625" style="171" customWidth="1"/>
    <col min="10" max="16384" width="9.140625" style="2" customWidth="1"/>
  </cols>
  <sheetData>
    <row r="1" spans="1:9" ht="30" customHeight="1">
      <c r="A1" s="330" t="s">
        <v>378</v>
      </c>
      <c r="B1" s="330"/>
      <c r="C1" s="330"/>
      <c r="D1" s="330"/>
      <c r="E1" s="330"/>
      <c r="F1" s="330"/>
      <c r="G1" s="330"/>
      <c r="H1" s="330"/>
      <c r="I1" s="2"/>
    </row>
    <row r="2" spans="1:9" ht="11.25" customHeight="1">
      <c r="A2" s="5"/>
      <c r="B2" s="4"/>
      <c r="C2" s="150"/>
      <c r="D2" s="150"/>
      <c r="E2" s="150"/>
      <c r="F2" s="150"/>
      <c r="G2" s="150"/>
      <c r="H2" s="150"/>
      <c r="I2" s="150"/>
    </row>
    <row r="3" spans="1:9" s="9" customFormat="1" ht="13.5" customHeight="1" thickBot="1">
      <c r="A3" s="6"/>
      <c r="B3" s="7"/>
      <c r="C3" s="152"/>
      <c r="D3" s="152"/>
      <c r="E3" s="152"/>
      <c r="F3" s="152"/>
      <c r="G3" s="152"/>
      <c r="H3" s="152"/>
      <c r="I3" s="152"/>
    </row>
    <row r="4" spans="1:9" s="9" customFormat="1" ht="38.25" customHeight="1" thickTop="1">
      <c r="A4" s="10" t="s">
        <v>0</v>
      </c>
      <c r="B4" s="11"/>
      <c r="C4" s="13" t="s">
        <v>252</v>
      </c>
      <c r="D4" s="13" t="s">
        <v>337</v>
      </c>
      <c r="E4" s="13" t="s">
        <v>253</v>
      </c>
      <c r="F4" s="13" t="s">
        <v>340</v>
      </c>
      <c r="G4" s="13" t="s">
        <v>254</v>
      </c>
      <c r="H4" s="13" t="s">
        <v>255</v>
      </c>
      <c r="I4" s="13" t="s">
        <v>338</v>
      </c>
    </row>
    <row r="5" spans="1:9" s="9" customFormat="1" ht="9.75" customHeight="1">
      <c r="A5" s="14"/>
      <c r="B5" s="15"/>
      <c r="C5" s="153"/>
      <c r="D5" s="153"/>
      <c r="E5" s="153"/>
      <c r="F5" s="153"/>
      <c r="G5" s="153"/>
      <c r="H5" s="153"/>
      <c r="I5" s="153"/>
    </row>
    <row r="6" spans="1:9" s="9" customFormat="1" ht="11.25">
      <c r="A6" s="16" t="s">
        <v>1</v>
      </c>
      <c r="B6" s="17"/>
      <c r="C6" s="154">
        <f aca="true" t="shared" si="0" ref="C6:H6">SUM(C7:C13)</f>
        <v>449649</v>
      </c>
      <c r="D6" s="154">
        <f t="shared" si="0"/>
        <v>474382</v>
      </c>
      <c r="E6" s="154">
        <f t="shared" si="0"/>
        <v>478900</v>
      </c>
      <c r="F6" s="154">
        <f t="shared" si="0"/>
        <v>472000</v>
      </c>
      <c r="G6" s="154">
        <f t="shared" si="0"/>
        <v>475670</v>
      </c>
      <c r="H6" s="154">
        <f t="shared" si="0"/>
        <v>475670</v>
      </c>
      <c r="I6" s="154">
        <f>SUM(I7:I13)</f>
        <v>475670</v>
      </c>
    </row>
    <row r="7" spans="1:9" s="20" customFormat="1" ht="11.25">
      <c r="A7" s="18" t="s">
        <v>2</v>
      </c>
      <c r="B7" s="19" t="s">
        <v>3</v>
      </c>
      <c r="C7" s="155">
        <v>119770</v>
      </c>
      <c r="D7" s="155">
        <v>120553</v>
      </c>
      <c r="E7" s="155">
        <v>124000</v>
      </c>
      <c r="F7" s="155">
        <v>124000</v>
      </c>
      <c r="G7" s="155">
        <v>124000</v>
      </c>
      <c r="H7" s="155">
        <v>124000</v>
      </c>
      <c r="I7" s="155">
        <v>124000</v>
      </c>
    </row>
    <row r="8" spans="1:9" s="20" customFormat="1" ht="11.25">
      <c r="A8" s="21">
        <v>121001</v>
      </c>
      <c r="B8" s="19" t="s">
        <v>4</v>
      </c>
      <c r="C8" s="155">
        <v>28017</v>
      </c>
      <c r="D8" s="155">
        <v>27705</v>
      </c>
      <c r="E8" s="155">
        <v>26900</v>
      </c>
      <c r="F8" s="155">
        <v>26000</v>
      </c>
      <c r="G8" s="155">
        <v>25700</v>
      </c>
      <c r="H8" s="155">
        <v>25700</v>
      </c>
      <c r="I8" s="155">
        <v>25700</v>
      </c>
    </row>
    <row r="9" spans="1:9" s="9" customFormat="1" ht="11.25" hidden="1">
      <c r="A9" s="21">
        <v>121001</v>
      </c>
      <c r="B9" s="19" t="s">
        <v>5</v>
      </c>
      <c r="C9" s="155"/>
      <c r="D9" s="155"/>
      <c r="E9" s="155"/>
      <c r="F9" s="155"/>
      <c r="G9" s="155"/>
      <c r="H9" s="155"/>
      <c r="I9" s="155"/>
    </row>
    <row r="10" spans="1:9" s="9" customFormat="1" ht="11.25" hidden="1">
      <c r="A10" s="21">
        <v>121002</v>
      </c>
      <c r="B10" s="19" t="s">
        <v>6</v>
      </c>
      <c r="C10" s="156"/>
      <c r="D10" s="156"/>
      <c r="E10" s="156"/>
      <c r="F10" s="156"/>
      <c r="G10" s="156"/>
      <c r="H10" s="156"/>
      <c r="I10" s="156"/>
    </row>
    <row r="11" spans="1:9" s="9" customFormat="1" ht="11.25" hidden="1">
      <c r="A11" s="21" t="s">
        <v>7</v>
      </c>
      <c r="B11" s="19" t="s">
        <v>8</v>
      </c>
      <c r="C11" s="156"/>
      <c r="D11" s="156"/>
      <c r="E11" s="156"/>
      <c r="F11" s="156"/>
      <c r="G11" s="156"/>
      <c r="H11" s="156"/>
      <c r="I11" s="156"/>
    </row>
    <row r="12" spans="1:9" s="9" customFormat="1" ht="11.25" hidden="1">
      <c r="A12" s="21" t="s">
        <v>9</v>
      </c>
      <c r="B12" s="19" t="s">
        <v>10</v>
      </c>
      <c r="C12" s="156"/>
      <c r="D12" s="156"/>
      <c r="E12" s="156"/>
      <c r="F12" s="156"/>
      <c r="G12" s="156"/>
      <c r="H12" s="156"/>
      <c r="I12" s="156"/>
    </row>
    <row r="13" spans="1:9" s="9" customFormat="1" ht="11.25">
      <c r="A13" s="21">
        <v>121002</v>
      </c>
      <c r="B13" s="19" t="s">
        <v>11</v>
      </c>
      <c r="C13" s="156">
        <v>301862</v>
      </c>
      <c r="D13" s="156">
        <v>326124</v>
      </c>
      <c r="E13" s="156">
        <v>328000</v>
      </c>
      <c r="F13" s="156">
        <v>322000</v>
      </c>
      <c r="G13" s="156">
        <v>325970</v>
      </c>
      <c r="H13" s="156">
        <v>325970</v>
      </c>
      <c r="I13" s="156">
        <v>325970</v>
      </c>
    </row>
    <row r="14" spans="1:9" s="9" customFormat="1" ht="11.25">
      <c r="A14" s="23"/>
      <c r="B14" s="7"/>
      <c r="C14" s="157"/>
      <c r="D14" s="157"/>
      <c r="E14" s="157"/>
      <c r="F14" s="157"/>
      <c r="G14" s="157"/>
      <c r="H14" s="157"/>
      <c r="I14" s="157"/>
    </row>
    <row r="15" spans="1:9" s="9" customFormat="1" ht="11.25">
      <c r="A15" s="16" t="s">
        <v>12</v>
      </c>
      <c r="B15" s="24"/>
      <c r="C15" s="158">
        <f>SUM(C16:C19)</f>
        <v>6765</v>
      </c>
      <c r="D15" s="158">
        <f>SUM(D16:D19)</f>
        <v>6301</v>
      </c>
      <c r="E15" s="158">
        <f>E16+E17+E18</f>
        <v>6470</v>
      </c>
      <c r="F15" s="158">
        <f>F16+F17+F18</f>
        <v>6500</v>
      </c>
      <c r="G15" s="158">
        <f>G16+G17+G18</f>
        <v>6400</v>
      </c>
      <c r="H15" s="158">
        <f>H16+H17+H18</f>
        <v>6500</v>
      </c>
      <c r="I15" s="158">
        <f>I16+I17+I18</f>
        <v>6500</v>
      </c>
    </row>
    <row r="16" spans="1:9" s="20" customFormat="1" ht="9.75" customHeight="1">
      <c r="A16" s="18" t="s">
        <v>13</v>
      </c>
      <c r="B16" s="19" t="s">
        <v>14</v>
      </c>
      <c r="C16" s="156">
        <v>372</v>
      </c>
      <c r="D16" s="156">
        <v>394</v>
      </c>
      <c r="E16" s="156">
        <v>370</v>
      </c>
      <c r="F16" s="156">
        <v>400</v>
      </c>
      <c r="G16" s="156">
        <v>400</v>
      </c>
      <c r="H16" s="156">
        <v>400</v>
      </c>
      <c r="I16" s="156">
        <v>400</v>
      </c>
    </row>
    <row r="17" spans="1:9" s="9" customFormat="1" ht="9.75" customHeight="1">
      <c r="A17" s="18" t="s">
        <v>15</v>
      </c>
      <c r="B17" s="19" t="s">
        <v>16</v>
      </c>
      <c r="C17" s="159">
        <v>373</v>
      </c>
      <c r="D17" s="159">
        <v>312</v>
      </c>
      <c r="E17" s="159">
        <v>300</v>
      </c>
      <c r="F17" s="159">
        <v>400</v>
      </c>
      <c r="G17" s="159">
        <v>300</v>
      </c>
      <c r="H17" s="159">
        <v>300</v>
      </c>
      <c r="I17" s="159">
        <v>300</v>
      </c>
    </row>
    <row r="18" spans="1:9" s="9" customFormat="1" ht="9.75" customHeight="1">
      <c r="A18" s="18" t="s">
        <v>17</v>
      </c>
      <c r="B18" s="19" t="s">
        <v>18</v>
      </c>
      <c r="C18" s="159">
        <v>6020</v>
      </c>
      <c r="D18" s="159">
        <v>5595</v>
      </c>
      <c r="E18" s="159">
        <v>5800</v>
      </c>
      <c r="F18" s="159">
        <v>5700</v>
      </c>
      <c r="G18" s="159">
        <v>5700</v>
      </c>
      <c r="H18" s="159">
        <v>5800</v>
      </c>
      <c r="I18" s="159">
        <v>5800</v>
      </c>
    </row>
    <row r="19" spans="1:9" s="9" customFormat="1" ht="9.75" customHeight="1">
      <c r="A19" s="172" t="s">
        <v>256</v>
      </c>
      <c r="B19" s="173" t="s">
        <v>257</v>
      </c>
      <c r="C19" s="157">
        <v>0</v>
      </c>
      <c r="D19" s="157">
        <v>0</v>
      </c>
      <c r="E19" s="157">
        <v>0</v>
      </c>
      <c r="F19" s="157"/>
      <c r="G19" s="157">
        <v>0</v>
      </c>
      <c r="H19" s="157">
        <v>0</v>
      </c>
      <c r="I19" s="157">
        <v>0</v>
      </c>
    </row>
    <row r="20" spans="1:9" s="9" customFormat="1" ht="11.25">
      <c r="A20" s="23"/>
      <c r="B20" s="7"/>
      <c r="C20" s="160"/>
      <c r="D20" s="160"/>
      <c r="E20" s="160"/>
      <c r="F20" s="160"/>
      <c r="G20" s="160"/>
      <c r="H20" s="160"/>
      <c r="I20" s="160"/>
    </row>
    <row r="21" spans="1:9" s="9" customFormat="1" ht="11.25">
      <c r="A21" s="16" t="s">
        <v>19</v>
      </c>
      <c r="B21" s="24"/>
      <c r="C21" s="158">
        <f aca="true" t="shared" si="1" ref="C21:H21">SUM(C22:C26)</f>
        <v>3435</v>
      </c>
      <c r="D21" s="158">
        <f t="shared" si="1"/>
        <v>3523</v>
      </c>
      <c r="E21" s="158">
        <f t="shared" si="1"/>
        <v>2315</v>
      </c>
      <c r="F21" s="158">
        <f t="shared" si="1"/>
        <v>2265</v>
      </c>
      <c r="G21" s="158">
        <f t="shared" si="1"/>
        <v>2380</v>
      </c>
      <c r="H21" s="158">
        <f t="shared" si="1"/>
        <v>2320</v>
      </c>
      <c r="I21" s="158">
        <f>SUM(I22:I26)</f>
        <v>2320</v>
      </c>
    </row>
    <row r="22" spans="1:9" s="27" customFormat="1" ht="11.25">
      <c r="A22" s="21">
        <v>212002</v>
      </c>
      <c r="B22" s="26" t="s">
        <v>20</v>
      </c>
      <c r="C22" s="156">
        <v>867</v>
      </c>
      <c r="D22" s="156">
        <v>817</v>
      </c>
      <c r="E22" s="156">
        <v>765</v>
      </c>
      <c r="F22" s="156">
        <v>765</v>
      </c>
      <c r="G22" s="156">
        <v>780</v>
      </c>
      <c r="H22" s="156">
        <v>770</v>
      </c>
      <c r="I22" s="156">
        <v>770</v>
      </c>
    </row>
    <row r="23" spans="1:9" s="9" customFormat="1" ht="11.25">
      <c r="A23" s="21">
        <v>212003</v>
      </c>
      <c r="B23" s="19" t="s">
        <v>21</v>
      </c>
      <c r="C23" s="159">
        <v>790</v>
      </c>
      <c r="D23" s="159">
        <v>670</v>
      </c>
      <c r="E23" s="159">
        <v>500</v>
      </c>
      <c r="F23" s="159">
        <v>600</v>
      </c>
      <c r="G23" s="159">
        <v>550</v>
      </c>
      <c r="H23" s="159">
        <v>500</v>
      </c>
      <c r="I23" s="159">
        <v>500</v>
      </c>
    </row>
    <row r="24" spans="1:9" s="9" customFormat="1" ht="11.25" hidden="1">
      <c r="A24" s="28" t="s">
        <v>22</v>
      </c>
      <c r="B24" s="19" t="s">
        <v>23</v>
      </c>
      <c r="C24" s="159"/>
      <c r="D24" s="159"/>
      <c r="E24" s="159"/>
      <c r="F24" s="159"/>
      <c r="G24" s="159"/>
      <c r="H24" s="159"/>
      <c r="I24" s="159"/>
    </row>
    <row r="25" spans="1:9" s="9" customFormat="1" ht="11.25">
      <c r="A25" s="28">
        <v>2120031</v>
      </c>
      <c r="B25" s="19" t="s">
        <v>24</v>
      </c>
      <c r="C25" s="159">
        <v>1760</v>
      </c>
      <c r="D25" s="159">
        <v>2006</v>
      </c>
      <c r="E25" s="159">
        <v>1000</v>
      </c>
      <c r="F25" s="159">
        <v>800</v>
      </c>
      <c r="G25" s="159">
        <v>1000</v>
      </c>
      <c r="H25" s="159">
        <v>1000</v>
      </c>
      <c r="I25" s="159">
        <v>1000</v>
      </c>
    </row>
    <row r="26" spans="1:9" s="9" customFormat="1" ht="11.25">
      <c r="A26" s="28">
        <v>212004</v>
      </c>
      <c r="B26" s="19" t="s">
        <v>343</v>
      </c>
      <c r="C26" s="159">
        <v>18</v>
      </c>
      <c r="D26" s="159">
        <v>30</v>
      </c>
      <c r="E26" s="159">
        <v>50</v>
      </c>
      <c r="F26" s="159">
        <v>100</v>
      </c>
      <c r="G26" s="159">
        <v>50</v>
      </c>
      <c r="H26" s="159">
        <v>50</v>
      </c>
      <c r="I26" s="159">
        <v>50</v>
      </c>
    </row>
    <row r="27" spans="1:9" s="9" customFormat="1" ht="9.75" customHeight="1">
      <c r="A27" s="3"/>
      <c r="B27" s="4"/>
      <c r="C27" s="161"/>
      <c r="D27" s="161"/>
      <c r="E27" s="161"/>
      <c r="F27" s="161"/>
      <c r="G27" s="161"/>
      <c r="H27" s="161"/>
      <c r="I27" s="161"/>
    </row>
    <row r="28" spans="1:9" s="9" customFormat="1" ht="11.25" hidden="1">
      <c r="A28" s="29" t="s">
        <v>25</v>
      </c>
      <c r="B28" s="7"/>
      <c r="C28" s="157"/>
      <c r="D28" s="157"/>
      <c r="E28" s="157"/>
      <c r="F28" s="157"/>
      <c r="G28" s="157"/>
      <c r="H28" s="157"/>
      <c r="I28" s="157"/>
    </row>
    <row r="29" spans="1:9" s="9" customFormat="1" ht="11.25" hidden="1">
      <c r="A29" s="23"/>
      <c r="B29" s="7"/>
      <c r="C29" s="157"/>
      <c r="D29" s="157"/>
      <c r="E29" s="157"/>
      <c r="F29" s="157"/>
      <c r="G29" s="157"/>
      <c r="H29" s="157"/>
      <c r="I29" s="157"/>
    </row>
    <row r="30" spans="1:9" s="9" customFormat="1" ht="11.25" hidden="1">
      <c r="A30" s="23"/>
      <c r="B30" s="7"/>
      <c r="C30" s="157"/>
      <c r="D30" s="157"/>
      <c r="E30" s="157"/>
      <c r="F30" s="157"/>
      <c r="G30" s="157"/>
      <c r="H30" s="157"/>
      <c r="I30" s="157"/>
    </row>
    <row r="31" spans="1:9" s="9" customFormat="1" ht="11.25">
      <c r="A31" s="16" t="s">
        <v>26</v>
      </c>
      <c r="B31" s="24"/>
      <c r="C31" s="158">
        <f aca="true" t="shared" si="2" ref="C31:H31">SUM(C32+C38+C46+C47+C48+C49+C50)</f>
        <v>7963</v>
      </c>
      <c r="D31" s="158">
        <f t="shared" si="2"/>
        <v>7098</v>
      </c>
      <c r="E31" s="158">
        <f t="shared" si="2"/>
        <v>8000</v>
      </c>
      <c r="F31" s="158">
        <f t="shared" si="2"/>
        <v>7070</v>
      </c>
      <c r="G31" s="158">
        <f t="shared" si="2"/>
        <v>5650</v>
      </c>
      <c r="H31" s="158">
        <f t="shared" si="2"/>
        <v>5650</v>
      </c>
      <c r="I31" s="158">
        <f>SUM(I32+I38+I46+I47+I48+I49+I50)</f>
        <v>5650</v>
      </c>
    </row>
    <row r="32" spans="1:9" s="9" customFormat="1" ht="11.25">
      <c r="A32" s="28">
        <v>221004</v>
      </c>
      <c r="B32" s="19" t="s">
        <v>268</v>
      </c>
      <c r="C32" s="159">
        <f>SUM(C33:C37)</f>
        <v>4530</v>
      </c>
      <c r="D32" s="159">
        <v>2786</v>
      </c>
      <c r="E32" s="159">
        <f>SUM(E33:E37)</f>
        <v>3800</v>
      </c>
      <c r="F32" s="159">
        <v>2800</v>
      </c>
      <c r="G32" s="159">
        <v>2000</v>
      </c>
      <c r="H32" s="159">
        <v>2000</v>
      </c>
      <c r="I32" s="159">
        <v>2000</v>
      </c>
    </row>
    <row r="33" spans="1:9" s="9" customFormat="1" ht="11.25" hidden="1">
      <c r="A33" s="28">
        <v>221004</v>
      </c>
      <c r="B33" s="19" t="s">
        <v>27</v>
      </c>
      <c r="C33" s="159">
        <v>2987</v>
      </c>
      <c r="D33" s="159"/>
      <c r="E33" s="159">
        <v>2990</v>
      </c>
      <c r="F33" s="159"/>
      <c r="G33" s="159">
        <v>2990</v>
      </c>
      <c r="H33" s="159">
        <v>2990</v>
      </c>
      <c r="I33" s="159">
        <v>2990</v>
      </c>
    </row>
    <row r="34" spans="1:9" s="9" customFormat="1" ht="11.25" hidden="1">
      <c r="A34" s="21">
        <v>2210041</v>
      </c>
      <c r="B34" s="19" t="s">
        <v>28</v>
      </c>
      <c r="C34" s="159">
        <v>1257</v>
      </c>
      <c r="D34" s="159"/>
      <c r="E34" s="159">
        <v>600</v>
      </c>
      <c r="F34" s="159"/>
      <c r="G34" s="159">
        <v>600</v>
      </c>
      <c r="H34" s="159">
        <v>600</v>
      </c>
      <c r="I34" s="159">
        <v>600</v>
      </c>
    </row>
    <row r="35" spans="1:9" s="9" customFormat="1" ht="9.75" customHeight="1" hidden="1">
      <c r="A35" s="30">
        <v>2210042</v>
      </c>
      <c r="B35" s="15" t="s">
        <v>29</v>
      </c>
      <c r="C35" s="162">
        <v>148</v>
      </c>
      <c r="D35" s="162"/>
      <c r="E35" s="162">
        <v>120</v>
      </c>
      <c r="F35" s="162"/>
      <c r="G35" s="162">
        <v>120</v>
      </c>
      <c r="H35" s="162">
        <v>120</v>
      </c>
      <c r="I35" s="162">
        <v>120</v>
      </c>
    </row>
    <row r="36" spans="1:9" s="9" customFormat="1" ht="9.75" customHeight="1" hidden="1">
      <c r="A36" s="30">
        <v>2210043</v>
      </c>
      <c r="B36" s="15" t="s">
        <v>30</v>
      </c>
      <c r="C36" s="162">
        <v>86</v>
      </c>
      <c r="D36" s="162"/>
      <c r="E36" s="162">
        <v>60</v>
      </c>
      <c r="F36" s="162"/>
      <c r="G36" s="162">
        <v>60</v>
      </c>
      <c r="H36" s="162">
        <v>60</v>
      </c>
      <c r="I36" s="162">
        <v>60</v>
      </c>
    </row>
    <row r="37" spans="1:9" s="9" customFormat="1" ht="9.75" customHeight="1" hidden="1">
      <c r="A37" s="30">
        <v>2210044</v>
      </c>
      <c r="B37" s="15" t="s">
        <v>31</v>
      </c>
      <c r="C37" s="162">
        <v>52</v>
      </c>
      <c r="D37" s="162"/>
      <c r="E37" s="162">
        <v>30</v>
      </c>
      <c r="F37" s="162"/>
      <c r="G37" s="162">
        <v>30</v>
      </c>
      <c r="H37" s="162">
        <v>30</v>
      </c>
      <c r="I37" s="162">
        <v>30</v>
      </c>
    </row>
    <row r="38" spans="1:9" s="9" customFormat="1" ht="9.75" customHeight="1">
      <c r="A38" s="30">
        <v>223001</v>
      </c>
      <c r="B38" s="15" t="s">
        <v>269</v>
      </c>
      <c r="C38" s="162">
        <f>SUM(C39:C45)</f>
        <v>1541</v>
      </c>
      <c r="D38" s="162">
        <v>1662</v>
      </c>
      <c r="E38" s="162">
        <f>SUM(E39:E45)</f>
        <v>810</v>
      </c>
      <c r="F38" s="162">
        <v>1800</v>
      </c>
      <c r="G38" s="162">
        <v>1200</v>
      </c>
      <c r="H38" s="162">
        <v>1200</v>
      </c>
      <c r="I38" s="162">
        <v>1200</v>
      </c>
    </row>
    <row r="39" spans="1:9" s="9" customFormat="1" ht="9.75" customHeight="1" hidden="1">
      <c r="A39" s="30">
        <v>2230012</v>
      </c>
      <c r="B39" s="15" t="s">
        <v>32</v>
      </c>
      <c r="C39" s="162">
        <v>274</v>
      </c>
      <c r="D39" s="162"/>
      <c r="E39" s="162">
        <v>200</v>
      </c>
      <c r="F39" s="162"/>
      <c r="G39" s="162">
        <v>200</v>
      </c>
      <c r="H39" s="162">
        <v>200</v>
      </c>
      <c r="I39" s="162">
        <v>200</v>
      </c>
    </row>
    <row r="40" spans="1:9" s="9" customFormat="1" ht="9.75" customHeight="1" hidden="1">
      <c r="A40" s="30">
        <v>2230013</v>
      </c>
      <c r="B40" s="15" t="s">
        <v>261</v>
      </c>
      <c r="C40" s="162">
        <v>54</v>
      </c>
      <c r="D40" s="162"/>
      <c r="E40" s="162">
        <v>30</v>
      </c>
      <c r="F40" s="162"/>
      <c r="G40" s="162">
        <v>30</v>
      </c>
      <c r="H40" s="162">
        <v>30</v>
      </c>
      <c r="I40" s="162">
        <v>30</v>
      </c>
    </row>
    <row r="41" spans="1:9" s="9" customFormat="1" ht="9.75" customHeight="1" hidden="1">
      <c r="A41" s="30">
        <v>2230014</v>
      </c>
      <c r="B41" s="15" t="s">
        <v>33</v>
      </c>
      <c r="C41" s="162">
        <v>584</v>
      </c>
      <c r="D41" s="162"/>
      <c r="E41" s="162">
        <v>480</v>
      </c>
      <c r="F41" s="162"/>
      <c r="G41" s="162">
        <v>480</v>
      </c>
      <c r="H41" s="162">
        <v>480</v>
      </c>
      <c r="I41" s="162">
        <v>480</v>
      </c>
    </row>
    <row r="42" spans="1:9" s="9" customFormat="1" ht="9.75" customHeight="1" hidden="1">
      <c r="A42" s="30">
        <v>2230015</v>
      </c>
      <c r="B42" s="15" t="s">
        <v>34</v>
      </c>
      <c r="C42" s="162">
        <v>132</v>
      </c>
      <c r="D42" s="162"/>
      <c r="E42" s="162">
        <v>100</v>
      </c>
      <c r="F42" s="162"/>
      <c r="G42" s="162">
        <v>100</v>
      </c>
      <c r="H42" s="162">
        <v>100</v>
      </c>
      <c r="I42" s="162">
        <v>100</v>
      </c>
    </row>
    <row r="43" spans="1:9" s="9" customFormat="1" ht="9.75" customHeight="1" hidden="1">
      <c r="A43" s="32">
        <v>2230011</v>
      </c>
      <c r="B43" s="7" t="s">
        <v>262</v>
      </c>
      <c r="C43" s="157">
        <v>170</v>
      </c>
      <c r="D43" s="157"/>
      <c r="E43" s="157">
        <v>0</v>
      </c>
      <c r="F43" s="157"/>
      <c r="G43" s="157">
        <v>0</v>
      </c>
      <c r="H43" s="157">
        <v>0</v>
      </c>
      <c r="I43" s="157">
        <v>0</v>
      </c>
    </row>
    <row r="44" spans="1:9" s="9" customFormat="1" ht="9.75" customHeight="1" hidden="1">
      <c r="A44" s="177">
        <v>2230017</v>
      </c>
      <c r="B44" s="178" t="s">
        <v>263</v>
      </c>
      <c r="C44" s="179">
        <v>220</v>
      </c>
      <c r="D44" s="179"/>
      <c r="E44" s="179">
        <v>0</v>
      </c>
      <c r="F44" s="179"/>
      <c r="G44" s="179">
        <v>0</v>
      </c>
      <c r="H44" s="179">
        <v>0</v>
      </c>
      <c r="I44" s="179">
        <v>0</v>
      </c>
    </row>
    <row r="45" spans="1:9" s="9" customFormat="1" ht="9.75" customHeight="1" hidden="1">
      <c r="A45" s="177">
        <v>2230016</v>
      </c>
      <c r="B45" s="178" t="s">
        <v>264</v>
      </c>
      <c r="C45" s="179">
        <v>107</v>
      </c>
      <c r="D45" s="179"/>
      <c r="E45" s="179">
        <v>0</v>
      </c>
      <c r="F45" s="179"/>
      <c r="G45" s="179">
        <v>0</v>
      </c>
      <c r="H45" s="179">
        <v>0</v>
      </c>
      <c r="I45" s="179">
        <v>0</v>
      </c>
    </row>
    <row r="46" spans="1:9" s="9" customFormat="1" ht="9.75" customHeight="1">
      <c r="A46" s="30">
        <v>223001</v>
      </c>
      <c r="B46" s="15" t="s">
        <v>35</v>
      </c>
      <c r="C46" s="162">
        <v>807</v>
      </c>
      <c r="D46" s="162">
        <v>1548</v>
      </c>
      <c r="E46" s="162">
        <v>2000</v>
      </c>
      <c r="F46" s="162">
        <v>1900</v>
      </c>
      <c r="G46" s="162">
        <v>2300</v>
      </c>
      <c r="H46" s="162">
        <v>2300</v>
      </c>
      <c r="I46" s="162">
        <v>2300</v>
      </c>
    </row>
    <row r="47" spans="1:9" s="9" customFormat="1" ht="9.75" customHeight="1">
      <c r="A47" s="30">
        <v>2230021</v>
      </c>
      <c r="B47" s="15" t="s">
        <v>36</v>
      </c>
      <c r="C47" s="162">
        <v>861</v>
      </c>
      <c r="D47" s="162">
        <v>749</v>
      </c>
      <c r="E47" s="162">
        <v>1100</v>
      </c>
      <c r="F47" s="162">
        <v>420</v>
      </c>
      <c r="G47" s="162">
        <v>0</v>
      </c>
      <c r="H47" s="162">
        <v>0</v>
      </c>
      <c r="I47" s="162">
        <v>0</v>
      </c>
    </row>
    <row r="48" spans="1:9" s="9" customFormat="1" ht="9.75" customHeight="1">
      <c r="A48" s="32">
        <v>229005</v>
      </c>
      <c r="B48" s="7" t="s">
        <v>37</v>
      </c>
      <c r="C48" s="160">
        <v>158</v>
      </c>
      <c r="D48" s="160">
        <v>154</v>
      </c>
      <c r="E48" s="160">
        <v>150</v>
      </c>
      <c r="F48" s="160">
        <v>150</v>
      </c>
      <c r="G48" s="160">
        <v>150</v>
      </c>
      <c r="H48" s="160">
        <v>150</v>
      </c>
      <c r="I48" s="160">
        <v>150</v>
      </c>
    </row>
    <row r="49" spans="1:9" s="9" customFormat="1" ht="9.75" customHeight="1">
      <c r="A49" s="177">
        <v>229002</v>
      </c>
      <c r="B49" s="178" t="s">
        <v>38</v>
      </c>
      <c r="C49" s="179">
        <v>66</v>
      </c>
      <c r="D49" s="179">
        <v>199</v>
      </c>
      <c r="E49" s="179">
        <v>140</v>
      </c>
      <c r="F49" s="179">
        <v>0</v>
      </c>
      <c r="G49" s="179">
        <v>0</v>
      </c>
      <c r="H49" s="179">
        <v>0</v>
      </c>
      <c r="I49" s="179">
        <v>0</v>
      </c>
    </row>
    <row r="50" spans="1:9" s="9" customFormat="1" ht="9.75" customHeight="1">
      <c r="A50" s="174">
        <v>222003</v>
      </c>
      <c r="B50" s="175" t="s">
        <v>258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</row>
    <row r="51" spans="1:9" s="9" customFormat="1" ht="9.75" customHeight="1">
      <c r="A51" s="32"/>
      <c r="B51" s="7"/>
      <c r="C51" s="157"/>
      <c r="D51" s="157"/>
      <c r="E51" s="157"/>
      <c r="F51" s="157"/>
      <c r="G51" s="157"/>
      <c r="H51" s="157"/>
      <c r="I51" s="157"/>
    </row>
    <row r="52" spans="1:9" s="9" customFormat="1" ht="11.25">
      <c r="A52" s="16" t="s">
        <v>39</v>
      </c>
      <c r="B52" s="17"/>
      <c r="C52" s="158">
        <f>SUM(C53:C55)</f>
        <v>479</v>
      </c>
      <c r="D52" s="158">
        <f>SUM(D53:D55)</f>
        <v>443</v>
      </c>
      <c r="E52" s="158">
        <f>E53+E54</f>
        <v>290</v>
      </c>
      <c r="F52" s="158">
        <f>F53+F54</f>
        <v>70</v>
      </c>
      <c r="G52" s="158">
        <f>G53+G54</f>
        <v>200</v>
      </c>
      <c r="H52" s="158">
        <f>H53+H54</f>
        <v>200</v>
      </c>
      <c r="I52" s="158">
        <f>I53+I54</f>
        <v>200</v>
      </c>
    </row>
    <row r="53" spans="1:9" s="33" customFormat="1" ht="9" customHeight="1">
      <c r="A53" s="28">
        <v>242</v>
      </c>
      <c r="B53" s="19" t="s">
        <v>40</v>
      </c>
      <c r="C53" s="162">
        <v>291</v>
      </c>
      <c r="D53" s="162">
        <v>362</v>
      </c>
      <c r="E53" s="162">
        <v>250</v>
      </c>
      <c r="F53" s="162">
        <v>30</v>
      </c>
      <c r="G53" s="162">
        <v>100</v>
      </c>
      <c r="H53" s="162">
        <v>100</v>
      </c>
      <c r="I53" s="162">
        <v>100</v>
      </c>
    </row>
    <row r="54" spans="1:9" s="33" customFormat="1" ht="9" customHeight="1">
      <c r="A54" s="28">
        <v>311</v>
      </c>
      <c r="B54" s="19" t="s">
        <v>41</v>
      </c>
      <c r="C54" s="162">
        <v>88</v>
      </c>
      <c r="D54" s="162">
        <v>81</v>
      </c>
      <c r="E54" s="162">
        <v>40</v>
      </c>
      <c r="F54" s="162">
        <v>40</v>
      </c>
      <c r="G54" s="162">
        <v>100</v>
      </c>
      <c r="H54" s="162">
        <v>100</v>
      </c>
      <c r="I54" s="162">
        <v>100</v>
      </c>
    </row>
    <row r="55" spans="1:9" s="9" customFormat="1" ht="9.75" customHeight="1">
      <c r="A55" s="21">
        <v>291</v>
      </c>
      <c r="B55" s="34" t="s">
        <v>265</v>
      </c>
      <c r="C55" s="159">
        <v>100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</row>
    <row r="56" spans="1:9" s="9" customFormat="1" ht="9.75" customHeight="1">
      <c r="A56" s="16" t="s">
        <v>42</v>
      </c>
      <c r="B56" s="17"/>
      <c r="C56" s="163">
        <f>SUM(C59:C73)</f>
        <v>2841</v>
      </c>
      <c r="D56" s="163">
        <f>SUM(D59:D73)</f>
        <v>3209</v>
      </c>
      <c r="E56" s="163">
        <f>SUM(E59:E73)</f>
        <v>3035</v>
      </c>
      <c r="F56" s="163">
        <f>SUM(F59:F73)</f>
        <v>6007</v>
      </c>
      <c r="G56" s="163">
        <f>SUM(G57:G73)</f>
        <v>13019</v>
      </c>
      <c r="H56" s="163">
        <f>SUM(H58:H73)</f>
        <v>3235</v>
      </c>
      <c r="I56" s="163">
        <f>SUM(I58:I73)</f>
        <v>3235</v>
      </c>
    </row>
    <row r="57" spans="1:9" s="9" customFormat="1" ht="9.75" customHeight="1">
      <c r="A57" s="21">
        <v>311</v>
      </c>
      <c r="B57" s="19" t="s">
        <v>395</v>
      </c>
      <c r="C57" s="155">
        <v>0</v>
      </c>
      <c r="D57" s="155">
        <v>0</v>
      </c>
      <c r="E57" s="155">
        <v>0</v>
      </c>
      <c r="F57" s="155">
        <v>0</v>
      </c>
      <c r="G57" s="155">
        <v>8480</v>
      </c>
      <c r="H57" s="155">
        <v>0</v>
      </c>
      <c r="I57" s="155">
        <v>0</v>
      </c>
    </row>
    <row r="58" spans="1:9" s="9" customFormat="1" ht="9.75" customHeight="1">
      <c r="A58" s="21">
        <v>312007</v>
      </c>
      <c r="B58" s="19" t="s">
        <v>345</v>
      </c>
      <c r="C58" s="155">
        <v>0</v>
      </c>
      <c r="D58" s="155">
        <v>0</v>
      </c>
      <c r="E58" s="155">
        <v>0</v>
      </c>
      <c r="F58" s="155">
        <v>0</v>
      </c>
      <c r="G58" s="155">
        <v>500</v>
      </c>
      <c r="H58" s="155">
        <v>500</v>
      </c>
      <c r="I58" s="155">
        <v>500</v>
      </c>
    </row>
    <row r="59" spans="1:9" s="9" customFormat="1" ht="9.75" customHeight="1">
      <c r="A59" s="21">
        <v>3120121</v>
      </c>
      <c r="B59" s="19" t="s">
        <v>43</v>
      </c>
      <c r="C59" s="155">
        <v>658</v>
      </c>
      <c r="D59" s="155">
        <v>671</v>
      </c>
      <c r="E59" s="155">
        <v>670</v>
      </c>
      <c r="F59" s="155">
        <v>666</v>
      </c>
      <c r="G59" s="155">
        <v>670</v>
      </c>
      <c r="H59" s="155">
        <v>670</v>
      </c>
      <c r="I59" s="155">
        <v>670</v>
      </c>
    </row>
    <row r="60" spans="1:9" s="9" customFormat="1" ht="9.75" customHeight="1">
      <c r="A60" s="21">
        <v>3120122</v>
      </c>
      <c r="B60" s="19" t="s">
        <v>44</v>
      </c>
      <c r="C60" s="155">
        <v>37</v>
      </c>
      <c r="D60" s="155">
        <v>37</v>
      </c>
      <c r="E60" s="155">
        <v>35</v>
      </c>
      <c r="F60" s="155">
        <v>37</v>
      </c>
      <c r="G60" s="155">
        <v>35</v>
      </c>
      <c r="H60" s="155">
        <v>35</v>
      </c>
      <c r="I60" s="155">
        <v>35</v>
      </c>
    </row>
    <row r="61" spans="1:9" s="9" customFormat="1" ht="9.75" customHeight="1">
      <c r="A61" s="21">
        <v>3120123</v>
      </c>
      <c r="B61" s="19" t="s">
        <v>45</v>
      </c>
      <c r="C61" s="156">
        <v>80</v>
      </c>
      <c r="D61" s="156">
        <v>78</v>
      </c>
      <c r="E61" s="156">
        <v>75</v>
      </c>
      <c r="F61" s="156">
        <v>75</v>
      </c>
      <c r="G61" s="156">
        <v>75</v>
      </c>
      <c r="H61" s="156">
        <v>75</v>
      </c>
      <c r="I61" s="156">
        <v>75</v>
      </c>
    </row>
    <row r="62" spans="1:9" s="9" customFormat="1" ht="9.75" customHeight="1">
      <c r="A62" s="21">
        <v>3120124</v>
      </c>
      <c r="B62" s="19" t="s">
        <v>46</v>
      </c>
      <c r="C62" s="156">
        <v>1070</v>
      </c>
      <c r="D62" s="156">
        <v>738</v>
      </c>
      <c r="E62" s="156">
        <v>800</v>
      </c>
      <c r="F62" s="156">
        <v>1000</v>
      </c>
      <c r="G62" s="156">
        <v>1200</v>
      </c>
      <c r="H62" s="156">
        <v>1100</v>
      </c>
      <c r="I62" s="156">
        <v>1100</v>
      </c>
    </row>
    <row r="63" spans="1:9" s="9" customFormat="1" ht="9.75" customHeight="1">
      <c r="A63" s="21">
        <v>3120125</v>
      </c>
      <c r="B63" s="34" t="s">
        <v>48</v>
      </c>
      <c r="C63" s="156">
        <v>233</v>
      </c>
      <c r="D63" s="156">
        <v>238</v>
      </c>
      <c r="E63" s="156">
        <v>230</v>
      </c>
      <c r="F63" s="156">
        <v>200</v>
      </c>
      <c r="G63" s="156">
        <v>230</v>
      </c>
      <c r="H63" s="156">
        <v>230</v>
      </c>
      <c r="I63" s="156">
        <v>230</v>
      </c>
    </row>
    <row r="64" spans="1:9" s="9" customFormat="1" ht="9.75" customHeight="1">
      <c r="A64" s="21">
        <v>312011</v>
      </c>
      <c r="B64" s="19" t="s">
        <v>47</v>
      </c>
      <c r="C64" s="156">
        <v>0</v>
      </c>
      <c r="D64" s="156">
        <v>28</v>
      </c>
      <c r="E64" s="156">
        <v>25</v>
      </c>
      <c r="F64" s="156">
        <v>29</v>
      </c>
      <c r="G64" s="156">
        <v>29</v>
      </c>
      <c r="H64" s="156">
        <v>25</v>
      </c>
      <c r="I64" s="156">
        <v>25</v>
      </c>
    </row>
    <row r="65" spans="1:9" s="9" customFormat="1" ht="9.75" customHeight="1">
      <c r="A65" s="21">
        <v>3120113</v>
      </c>
      <c r="B65" s="34" t="s">
        <v>259</v>
      </c>
      <c r="C65" s="156">
        <v>0</v>
      </c>
      <c r="D65" s="156">
        <v>0</v>
      </c>
      <c r="E65" s="156">
        <v>0</v>
      </c>
      <c r="F65" s="156">
        <v>0</v>
      </c>
      <c r="G65" s="156">
        <v>600</v>
      </c>
      <c r="H65" s="156">
        <v>0</v>
      </c>
      <c r="I65" s="156">
        <v>0</v>
      </c>
    </row>
    <row r="66" spans="1:9" s="9" customFormat="1" ht="9.75" customHeight="1">
      <c r="A66" s="21">
        <v>312012</v>
      </c>
      <c r="B66" s="34" t="s">
        <v>260</v>
      </c>
      <c r="C66" s="156">
        <v>698</v>
      </c>
      <c r="D66" s="156">
        <v>409</v>
      </c>
      <c r="E66" s="156">
        <v>0</v>
      </c>
      <c r="F66" s="156">
        <v>3200</v>
      </c>
      <c r="G66" s="156">
        <v>0</v>
      </c>
      <c r="H66" s="156">
        <v>0</v>
      </c>
      <c r="I66" s="156">
        <v>0</v>
      </c>
    </row>
    <row r="67" spans="1:9" s="9" customFormat="1" ht="9.75" customHeight="1">
      <c r="A67" s="21">
        <v>3120127</v>
      </c>
      <c r="B67" s="34" t="s">
        <v>50</v>
      </c>
      <c r="C67" s="156">
        <v>0</v>
      </c>
      <c r="D67" s="156">
        <v>710</v>
      </c>
      <c r="E67" s="156">
        <v>0</v>
      </c>
      <c r="F67" s="156">
        <v>0</v>
      </c>
      <c r="G67" s="156">
        <v>0</v>
      </c>
      <c r="H67" s="156">
        <v>600</v>
      </c>
      <c r="I67" s="156">
        <v>0</v>
      </c>
    </row>
    <row r="68" spans="1:9" s="9" customFormat="1" ht="9.75" customHeight="1">
      <c r="A68" s="21">
        <v>3120011</v>
      </c>
      <c r="B68" s="34" t="s">
        <v>270</v>
      </c>
      <c r="C68" s="156">
        <v>0</v>
      </c>
      <c r="D68" s="156">
        <v>0</v>
      </c>
      <c r="E68" s="156">
        <v>600</v>
      </c>
      <c r="F68" s="156">
        <v>0</v>
      </c>
      <c r="G68" s="156">
        <v>600</v>
      </c>
      <c r="H68" s="156">
        <v>0</v>
      </c>
      <c r="I68" s="156">
        <v>0</v>
      </c>
    </row>
    <row r="69" spans="1:9" s="9" customFormat="1" ht="9.75" customHeight="1">
      <c r="A69" s="21">
        <v>312012</v>
      </c>
      <c r="B69" s="34" t="s">
        <v>271</v>
      </c>
      <c r="C69" s="156">
        <v>0</v>
      </c>
      <c r="D69" s="156">
        <v>0</v>
      </c>
      <c r="E69" s="156">
        <v>600</v>
      </c>
      <c r="F69" s="156">
        <v>600</v>
      </c>
      <c r="G69" s="156">
        <v>0</v>
      </c>
      <c r="H69" s="156">
        <v>0</v>
      </c>
      <c r="I69" s="156">
        <v>600</v>
      </c>
    </row>
    <row r="70" spans="1:9" s="9" customFormat="1" ht="9.75" customHeight="1">
      <c r="A70" s="21">
        <v>3120012</v>
      </c>
      <c r="B70" s="34" t="s">
        <v>344</v>
      </c>
      <c r="C70" s="156">
        <v>0</v>
      </c>
      <c r="D70" s="156">
        <v>0</v>
      </c>
      <c r="E70" s="156">
        <v>0</v>
      </c>
      <c r="F70" s="156">
        <v>0</v>
      </c>
      <c r="G70" s="156">
        <v>600</v>
      </c>
      <c r="H70" s="156">
        <v>0</v>
      </c>
      <c r="I70" s="156">
        <v>0</v>
      </c>
    </row>
    <row r="71" spans="1:9" s="9" customFormat="1" ht="9.75" customHeight="1">
      <c r="A71" s="21">
        <v>312008</v>
      </c>
      <c r="B71" s="34" t="s">
        <v>49</v>
      </c>
      <c r="C71" s="156">
        <v>0</v>
      </c>
      <c r="D71" s="156">
        <v>300</v>
      </c>
      <c r="E71" s="156">
        <v>0</v>
      </c>
      <c r="F71" s="156">
        <v>200</v>
      </c>
      <c r="G71" s="156">
        <v>0</v>
      </c>
      <c r="H71" s="156">
        <v>0</v>
      </c>
      <c r="I71" s="156">
        <v>0</v>
      </c>
    </row>
    <row r="72" spans="1:9" s="9" customFormat="1" ht="9.75" customHeight="1">
      <c r="A72" s="21">
        <v>312005</v>
      </c>
      <c r="B72" s="34" t="s">
        <v>334</v>
      </c>
      <c r="C72" s="156">
        <v>0</v>
      </c>
      <c r="D72" s="156">
        <v>0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</row>
    <row r="73" spans="1:9" s="9" customFormat="1" ht="9.75" customHeight="1">
      <c r="A73" s="21">
        <v>3120111</v>
      </c>
      <c r="B73" s="34" t="s">
        <v>266</v>
      </c>
      <c r="C73" s="156">
        <v>65</v>
      </c>
      <c r="D73" s="156">
        <v>0</v>
      </c>
      <c r="E73" s="156">
        <v>0</v>
      </c>
      <c r="F73" s="156">
        <v>0</v>
      </c>
      <c r="G73" s="156">
        <v>0</v>
      </c>
      <c r="H73" s="156">
        <v>0</v>
      </c>
      <c r="I73" s="156">
        <v>0</v>
      </c>
    </row>
    <row r="74" spans="1:9" s="9" customFormat="1" ht="13.5" customHeight="1" thickBot="1">
      <c r="A74" s="36" t="s">
        <v>51</v>
      </c>
      <c r="B74" s="37"/>
      <c r="C74" s="164">
        <f aca="true" t="shared" si="3" ref="C74:I74">SUM(C56,C52,C31,C21,C15,C6)</f>
        <v>471132</v>
      </c>
      <c r="D74" s="164">
        <f t="shared" si="3"/>
        <v>494956</v>
      </c>
      <c r="E74" s="164">
        <f t="shared" si="3"/>
        <v>499010</v>
      </c>
      <c r="F74" s="164">
        <f t="shared" si="3"/>
        <v>493912</v>
      </c>
      <c r="G74" s="164">
        <f t="shared" si="3"/>
        <v>503319</v>
      </c>
      <c r="H74" s="164">
        <f t="shared" si="3"/>
        <v>493575</v>
      </c>
      <c r="I74" s="164">
        <f t="shared" si="3"/>
        <v>493575</v>
      </c>
    </row>
    <row r="75" spans="1:9" s="9" customFormat="1" ht="12.75" thickBot="1" thickTop="1">
      <c r="A75" s="38"/>
      <c r="B75" s="39"/>
      <c r="C75" s="165"/>
      <c r="D75" s="165"/>
      <c r="E75" s="165"/>
      <c r="F75" s="165"/>
      <c r="G75" s="165"/>
      <c r="H75" s="165"/>
      <c r="I75" s="165"/>
    </row>
    <row r="76" spans="1:9" s="9" customFormat="1" ht="34.5" thickTop="1">
      <c r="A76" s="40" t="s">
        <v>52</v>
      </c>
      <c r="B76" s="41"/>
      <c r="C76" s="13" t="s">
        <v>252</v>
      </c>
      <c r="D76" s="13" t="s">
        <v>337</v>
      </c>
      <c r="E76" s="13" t="s">
        <v>253</v>
      </c>
      <c r="F76" s="13" t="s">
        <v>340</v>
      </c>
      <c r="G76" s="13" t="s">
        <v>254</v>
      </c>
      <c r="H76" s="13" t="s">
        <v>255</v>
      </c>
      <c r="I76" s="13" t="s">
        <v>255</v>
      </c>
    </row>
    <row r="77" spans="1:9" s="9" customFormat="1" ht="11.25">
      <c r="A77" s="16" t="s">
        <v>53</v>
      </c>
      <c r="B77" s="17"/>
      <c r="C77" s="163">
        <f aca="true" t="shared" si="4" ref="C77:I77">SUM(C78)</f>
        <v>0</v>
      </c>
      <c r="D77" s="163">
        <f t="shared" si="4"/>
        <v>0</v>
      </c>
      <c r="E77" s="163">
        <f t="shared" si="4"/>
        <v>0</v>
      </c>
      <c r="F77" s="163">
        <v>0</v>
      </c>
      <c r="G77" s="163">
        <f t="shared" si="4"/>
        <v>0</v>
      </c>
      <c r="H77" s="163">
        <f t="shared" si="4"/>
        <v>0</v>
      </c>
      <c r="I77" s="163">
        <f t="shared" si="4"/>
        <v>0</v>
      </c>
    </row>
    <row r="78" spans="1:9" s="9" customFormat="1" ht="11.25">
      <c r="A78" s="30">
        <v>233001</v>
      </c>
      <c r="B78" s="15" t="s">
        <v>54</v>
      </c>
      <c r="C78" s="156">
        <v>0</v>
      </c>
      <c r="D78" s="156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0</v>
      </c>
    </row>
    <row r="79" spans="1:9" s="9" customFormat="1" ht="12" thickBot="1">
      <c r="A79" s="36" t="s">
        <v>55</v>
      </c>
      <c r="B79" s="42"/>
      <c r="C79" s="164">
        <f aca="true" t="shared" si="5" ref="C79:H79">SUM(C77)</f>
        <v>0</v>
      </c>
      <c r="D79" s="164">
        <f t="shared" si="5"/>
        <v>0</v>
      </c>
      <c r="E79" s="164">
        <f t="shared" si="5"/>
        <v>0</v>
      </c>
      <c r="F79" s="164">
        <v>0</v>
      </c>
      <c r="G79" s="164">
        <f t="shared" si="5"/>
        <v>0</v>
      </c>
      <c r="H79" s="164">
        <f t="shared" si="5"/>
        <v>0</v>
      </c>
      <c r="I79" s="164">
        <f>SUM(I77)</f>
        <v>0</v>
      </c>
    </row>
    <row r="80" spans="1:9" s="9" customFormat="1" ht="12.75" thickBot="1" thickTop="1">
      <c r="A80" s="43"/>
      <c r="B80" s="44"/>
      <c r="C80" s="151"/>
      <c r="D80" s="151"/>
      <c r="E80" s="151"/>
      <c r="F80" s="151"/>
      <c r="G80" s="151"/>
      <c r="H80" s="151"/>
      <c r="I80" s="151"/>
    </row>
    <row r="81" spans="1:9" s="9" customFormat="1" ht="34.5" thickTop="1">
      <c r="A81" s="45" t="s">
        <v>56</v>
      </c>
      <c r="B81" s="46"/>
      <c r="C81" s="12" t="s">
        <v>252</v>
      </c>
      <c r="D81" s="12" t="s">
        <v>337</v>
      </c>
      <c r="E81" s="12" t="s">
        <v>253</v>
      </c>
      <c r="F81" s="12" t="s">
        <v>340</v>
      </c>
      <c r="G81" s="12" t="s">
        <v>254</v>
      </c>
      <c r="H81" s="12" t="s">
        <v>255</v>
      </c>
      <c r="I81" s="12" t="s">
        <v>255</v>
      </c>
    </row>
    <row r="82" spans="1:9" s="9" customFormat="1" ht="9.75" customHeight="1">
      <c r="A82" s="16" t="s">
        <v>57</v>
      </c>
      <c r="B82" s="17"/>
      <c r="C82" s="163">
        <f>SUM(C84,C85)</f>
        <v>101400</v>
      </c>
      <c r="D82" s="163">
        <f>SUM(D83+D84+D85)</f>
        <v>195936</v>
      </c>
      <c r="E82" s="163">
        <f>SUM(E84,E85)</f>
        <v>214500</v>
      </c>
      <c r="F82" s="163">
        <f>SUM(F84,F85)</f>
        <v>0</v>
      </c>
      <c r="G82" s="163">
        <f>SUM(G84,G85)</f>
        <v>109280</v>
      </c>
      <c r="H82" s="163">
        <f>SUM(H84,H85)</f>
        <v>0</v>
      </c>
      <c r="I82" s="163">
        <f>SUM(I84,I85)</f>
        <v>0</v>
      </c>
    </row>
    <row r="83" spans="1:9" s="9" customFormat="1" ht="9.75" customHeight="1">
      <c r="A83" s="181">
        <v>223003</v>
      </c>
      <c r="B83" s="180" t="s">
        <v>339</v>
      </c>
      <c r="C83" s="182">
        <v>0</v>
      </c>
      <c r="D83" s="182">
        <v>4734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</row>
    <row r="84" spans="1:9" s="9" customFormat="1" ht="9.75" customHeight="1">
      <c r="A84" s="181">
        <v>454001</v>
      </c>
      <c r="B84" s="180" t="s">
        <v>267</v>
      </c>
      <c r="C84" s="182">
        <v>0</v>
      </c>
      <c r="D84" s="182">
        <v>181807</v>
      </c>
      <c r="E84" s="182">
        <v>214500</v>
      </c>
      <c r="F84" s="182">
        <v>0</v>
      </c>
      <c r="G84" s="182">
        <v>109280</v>
      </c>
      <c r="H84" s="182">
        <v>0</v>
      </c>
      <c r="I84" s="182">
        <v>0</v>
      </c>
    </row>
    <row r="85" spans="1:9" s="9" customFormat="1" ht="9.75" customHeight="1">
      <c r="A85" s="21">
        <v>453</v>
      </c>
      <c r="B85" s="19" t="s">
        <v>58</v>
      </c>
      <c r="C85" s="156">
        <v>101400</v>
      </c>
      <c r="D85" s="156">
        <v>9395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</row>
    <row r="86" spans="1:9" s="9" customFormat="1" ht="9.75" customHeight="1">
      <c r="A86" s="47" t="s">
        <v>56</v>
      </c>
      <c r="B86" s="48"/>
      <c r="C86" s="166">
        <f aca="true" t="shared" si="6" ref="C86:I86">SUM(C82)</f>
        <v>101400</v>
      </c>
      <c r="D86" s="166">
        <f t="shared" si="6"/>
        <v>195936</v>
      </c>
      <c r="E86" s="166">
        <f t="shared" si="6"/>
        <v>214500</v>
      </c>
      <c r="F86" s="166">
        <f t="shared" si="6"/>
        <v>0</v>
      </c>
      <c r="G86" s="166">
        <f t="shared" si="6"/>
        <v>109280</v>
      </c>
      <c r="H86" s="166">
        <f t="shared" si="6"/>
        <v>0</v>
      </c>
      <c r="I86" s="166">
        <f t="shared" si="6"/>
        <v>0</v>
      </c>
    </row>
    <row r="87" spans="1:9" s="9" customFormat="1" ht="11.25">
      <c r="A87" s="49"/>
      <c r="B87" s="19"/>
      <c r="C87" s="167"/>
      <c r="D87" s="167"/>
      <c r="E87" s="167"/>
      <c r="F87" s="167"/>
      <c r="G87" s="167"/>
      <c r="H87" s="167"/>
      <c r="I87" s="167"/>
    </row>
    <row r="88" spans="1:9" s="9" customFormat="1" ht="15">
      <c r="A88" s="50" t="s">
        <v>0</v>
      </c>
      <c r="B88" s="51"/>
      <c r="C88" s="168">
        <f aca="true" t="shared" si="7" ref="C88:I88">C74</f>
        <v>471132</v>
      </c>
      <c r="D88" s="168">
        <f t="shared" si="7"/>
        <v>494956</v>
      </c>
      <c r="E88" s="168">
        <f t="shared" si="7"/>
        <v>499010</v>
      </c>
      <c r="F88" s="168">
        <f t="shared" si="7"/>
        <v>493912</v>
      </c>
      <c r="G88" s="168">
        <f t="shared" si="7"/>
        <v>503319</v>
      </c>
      <c r="H88" s="168">
        <f t="shared" si="7"/>
        <v>493575</v>
      </c>
      <c r="I88" s="168">
        <f t="shared" si="7"/>
        <v>493575</v>
      </c>
    </row>
    <row r="89" spans="1:9" s="9" customFormat="1" ht="15">
      <c r="A89" s="50" t="s">
        <v>52</v>
      </c>
      <c r="B89" s="51"/>
      <c r="C89" s="168">
        <f aca="true" t="shared" si="8" ref="C89:I89">C79</f>
        <v>0</v>
      </c>
      <c r="D89" s="168">
        <f t="shared" si="8"/>
        <v>0</v>
      </c>
      <c r="E89" s="168">
        <f t="shared" si="8"/>
        <v>0</v>
      </c>
      <c r="F89" s="168">
        <f t="shared" si="8"/>
        <v>0</v>
      </c>
      <c r="G89" s="168">
        <f t="shared" si="8"/>
        <v>0</v>
      </c>
      <c r="H89" s="168">
        <f t="shared" si="8"/>
        <v>0</v>
      </c>
      <c r="I89" s="168">
        <f t="shared" si="8"/>
        <v>0</v>
      </c>
    </row>
    <row r="90" spans="1:9" ht="15">
      <c r="A90" s="50" t="s">
        <v>56</v>
      </c>
      <c r="B90" s="51"/>
      <c r="C90" s="168">
        <f aca="true" t="shared" si="9" ref="C90:H90">C86</f>
        <v>101400</v>
      </c>
      <c r="D90" s="168">
        <f t="shared" si="9"/>
        <v>195936</v>
      </c>
      <c r="E90" s="168">
        <f t="shared" si="9"/>
        <v>214500</v>
      </c>
      <c r="F90" s="168">
        <f t="shared" si="9"/>
        <v>0</v>
      </c>
      <c r="G90" s="168">
        <v>109280</v>
      </c>
      <c r="H90" s="168">
        <f t="shared" si="9"/>
        <v>0</v>
      </c>
      <c r="I90" s="168">
        <f>I86</f>
        <v>0</v>
      </c>
    </row>
    <row r="91" spans="1:9" ht="15">
      <c r="A91" s="53" t="s">
        <v>59</v>
      </c>
      <c r="B91" s="54"/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</row>
    <row r="92" spans="1:9" ht="15.75" thickBot="1">
      <c r="A92" s="55" t="s">
        <v>60</v>
      </c>
      <c r="B92" s="56"/>
      <c r="C92" s="170">
        <f aca="true" t="shared" si="10" ref="C92:H92">C88+C89+C90+C91</f>
        <v>572532</v>
      </c>
      <c r="D92" s="170">
        <f t="shared" si="10"/>
        <v>690892</v>
      </c>
      <c r="E92" s="170">
        <f t="shared" si="10"/>
        <v>713510</v>
      </c>
      <c r="F92" s="170">
        <f t="shared" si="10"/>
        <v>493912</v>
      </c>
      <c r="G92" s="170">
        <f t="shared" si="10"/>
        <v>612599</v>
      </c>
      <c r="H92" s="170">
        <f t="shared" si="10"/>
        <v>493575</v>
      </c>
      <c r="I92" s="170">
        <f>I88+I89+I90+I91</f>
        <v>493575</v>
      </c>
    </row>
    <row r="93" ht="13.5" thickTop="1"/>
    <row r="95" ht="15.75">
      <c r="B95" s="57"/>
    </row>
    <row r="106" spans="1:4" ht="12.75">
      <c r="A106" s="5"/>
      <c r="B106" s="4"/>
      <c r="C106" s="150"/>
      <c r="D106" s="150"/>
    </row>
    <row r="107" spans="1:4" ht="12.75">
      <c r="A107" s="5"/>
      <c r="B107" s="4"/>
      <c r="C107" s="150"/>
      <c r="D107" s="150"/>
    </row>
    <row r="108" spans="1:4" ht="12.75">
      <c r="A108" s="5"/>
      <c r="B108" s="4"/>
      <c r="C108" s="150"/>
      <c r="D108" s="150"/>
    </row>
    <row r="109" spans="1:4" ht="12.75">
      <c r="A109" s="5"/>
      <c r="B109" s="4"/>
      <c r="C109" s="150"/>
      <c r="D109" s="150"/>
    </row>
    <row r="110" spans="1:4" ht="12.75">
      <c r="A110" s="5"/>
      <c r="B110" s="4"/>
      <c r="C110" s="150"/>
      <c r="D110" s="150"/>
    </row>
    <row r="111" spans="1:4" ht="12.75">
      <c r="A111" s="5"/>
      <c r="B111" s="4"/>
      <c r="C111" s="150"/>
      <c r="D111" s="150"/>
    </row>
    <row r="112" spans="1:4" ht="12.75">
      <c r="A112" s="5"/>
      <c r="B112" s="4"/>
      <c r="C112" s="150"/>
      <c r="D112" s="150"/>
    </row>
    <row r="113" spans="1:4" ht="12.75">
      <c r="A113" s="5"/>
      <c r="B113" s="4"/>
      <c r="C113" s="150"/>
      <c r="D113" s="150"/>
    </row>
    <row r="114" spans="1:4" ht="12.75">
      <c r="A114" s="5"/>
      <c r="B114" s="4"/>
      <c r="C114" s="150"/>
      <c r="D114" s="150"/>
    </row>
    <row r="115" spans="1:4" ht="12.75">
      <c r="A115" s="5"/>
      <c r="B115" s="4"/>
      <c r="C115" s="150"/>
      <c r="D115" s="150"/>
    </row>
    <row r="116" spans="1:4" ht="12.75">
      <c r="A116" s="5"/>
      <c r="B116" s="4"/>
      <c r="C116" s="150"/>
      <c r="D116" s="150"/>
    </row>
    <row r="117" spans="1:4" ht="12.75">
      <c r="A117" s="5"/>
      <c r="B117" s="4"/>
      <c r="C117" s="150"/>
      <c r="D117" s="150"/>
    </row>
    <row r="118" spans="1:4" ht="12.75">
      <c r="A118" s="5"/>
      <c r="B118" s="4"/>
      <c r="C118" s="150"/>
      <c r="D118" s="150"/>
    </row>
    <row r="119" spans="1:4" ht="12.75">
      <c r="A119" s="5"/>
      <c r="B119" s="4"/>
      <c r="C119" s="150"/>
      <c r="D119" s="150"/>
    </row>
    <row r="120" spans="1:4" ht="12.75">
      <c r="A120" s="5"/>
      <c r="B120" s="4"/>
      <c r="C120" s="150"/>
      <c r="D120" s="150"/>
    </row>
    <row r="121" spans="1:4" ht="12.75">
      <c r="A121" s="5"/>
      <c r="B121" s="4"/>
      <c r="C121" s="150"/>
      <c r="D121" s="150"/>
    </row>
    <row r="122" spans="1:4" ht="12.75">
      <c r="A122" s="5"/>
      <c r="B122" s="4"/>
      <c r="C122" s="150"/>
      <c r="D122" s="150"/>
    </row>
    <row r="123" spans="1:4" ht="12.75">
      <c r="A123" s="5"/>
      <c r="B123" s="4"/>
      <c r="C123" s="150"/>
      <c r="D123" s="150"/>
    </row>
    <row r="124" spans="1:4" ht="12.75">
      <c r="A124" s="5"/>
      <c r="B124" s="4"/>
      <c r="C124" s="150"/>
      <c r="D124" s="150"/>
    </row>
    <row r="125" spans="1:4" ht="12.75">
      <c r="A125" s="5"/>
      <c r="B125" s="4"/>
      <c r="C125" s="150"/>
      <c r="D125" s="150"/>
    </row>
    <row r="126" spans="1:4" ht="12.75">
      <c r="A126" s="5"/>
      <c r="B126" s="4"/>
      <c r="C126" s="150"/>
      <c r="D126" s="150"/>
    </row>
    <row r="127" spans="1:4" ht="12.75">
      <c r="A127" s="5"/>
      <c r="B127" s="4"/>
      <c r="C127" s="150"/>
      <c r="D127" s="150"/>
    </row>
    <row r="128" spans="1:4" ht="12.75">
      <c r="A128" s="5"/>
      <c r="B128" s="4"/>
      <c r="C128" s="150"/>
      <c r="D128" s="150"/>
    </row>
    <row r="129" spans="1:4" ht="12.75">
      <c r="A129" s="5"/>
      <c r="B129" s="4"/>
      <c r="C129" s="150"/>
      <c r="D129" s="150"/>
    </row>
    <row r="130" spans="1:4" ht="12.75">
      <c r="A130" s="5"/>
      <c r="B130" s="4"/>
      <c r="C130" s="150"/>
      <c r="D130" s="150"/>
    </row>
    <row r="131" spans="1:4" ht="12.75">
      <c r="A131" s="5"/>
      <c r="B131" s="4"/>
      <c r="C131" s="150"/>
      <c r="D131" s="150"/>
    </row>
    <row r="132" spans="1:4" ht="12.75">
      <c r="A132" s="5"/>
      <c r="B132" s="4"/>
      <c r="C132" s="150"/>
      <c r="D132" s="150"/>
    </row>
    <row r="133" spans="1:4" ht="12.75">
      <c r="A133" s="5"/>
      <c r="B133" s="4"/>
      <c r="C133" s="150"/>
      <c r="D133" s="150"/>
    </row>
    <row r="134" spans="1:4" ht="12.75">
      <c r="A134" s="5"/>
      <c r="B134" s="4"/>
      <c r="C134" s="150"/>
      <c r="D134" s="150"/>
    </row>
    <row r="135" spans="1:4" ht="12.75">
      <c r="A135" s="5"/>
      <c r="B135" s="4"/>
      <c r="C135" s="150"/>
      <c r="D135" s="150"/>
    </row>
    <row r="136" spans="1:4" ht="12.75">
      <c r="A136" s="5"/>
      <c r="B136" s="4"/>
      <c r="C136" s="150"/>
      <c r="D136" s="150"/>
    </row>
    <row r="137" spans="1:4" ht="12.75">
      <c r="A137" s="5"/>
      <c r="B137" s="4"/>
      <c r="C137" s="150"/>
      <c r="D137" s="150"/>
    </row>
    <row r="138" spans="1:4" ht="12.75">
      <c r="A138" s="5"/>
      <c r="B138" s="4"/>
      <c r="C138" s="150"/>
      <c r="D138" s="150"/>
    </row>
    <row r="139" spans="1:4" ht="12.75">
      <c r="A139" s="5"/>
      <c r="B139" s="4"/>
      <c r="C139" s="150"/>
      <c r="D139" s="150"/>
    </row>
    <row r="140" spans="1:4" ht="12.75">
      <c r="A140" s="5"/>
      <c r="B140" s="4"/>
      <c r="C140" s="150"/>
      <c r="D140" s="150"/>
    </row>
    <row r="141" spans="1:4" ht="12.75">
      <c r="A141" s="5"/>
      <c r="B141" s="4"/>
      <c r="C141" s="150"/>
      <c r="D141" s="150"/>
    </row>
    <row r="142" spans="1:4" ht="12.75">
      <c r="A142" s="5"/>
      <c r="B142" s="4"/>
      <c r="C142" s="150"/>
      <c r="D142" s="150"/>
    </row>
    <row r="143" spans="1:4" ht="12.75">
      <c r="A143" s="5"/>
      <c r="B143" s="4"/>
      <c r="C143" s="150"/>
      <c r="D143" s="150"/>
    </row>
    <row r="144" spans="1:4" ht="12.75">
      <c r="A144" s="5"/>
      <c r="B144" s="4"/>
      <c r="C144" s="150"/>
      <c r="D144" s="150"/>
    </row>
    <row r="145" spans="1:4" ht="12.75">
      <c r="A145" s="5"/>
      <c r="B145" s="4"/>
      <c r="C145" s="150"/>
      <c r="D145" s="150"/>
    </row>
    <row r="146" spans="1:4" ht="12.75">
      <c r="A146" s="5"/>
      <c r="B146" s="4"/>
      <c r="C146" s="150"/>
      <c r="D146" s="150"/>
    </row>
    <row r="147" spans="1:4" ht="12.75">
      <c r="A147" s="5"/>
      <c r="B147" s="4"/>
      <c r="C147" s="150"/>
      <c r="D147" s="150"/>
    </row>
    <row r="148" spans="1:4" ht="12.75">
      <c r="A148" s="5"/>
      <c r="B148" s="4"/>
      <c r="C148" s="150"/>
      <c r="D148" s="150"/>
    </row>
    <row r="149" spans="1:4" ht="12.75">
      <c r="A149" s="5"/>
      <c r="B149" s="4"/>
      <c r="C149" s="150"/>
      <c r="D149" s="150"/>
    </row>
    <row r="150" spans="1:4" ht="12.75">
      <c r="A150" s="5"/>
      <c r="B150" s="4"/>
      <c r="C150" s="150"/>
      <c r="D150" s="150"/>
    </row>
    <row r="151" spans="1:4" ht="12.75">
      <c r="A151" s="5"/>
      <c r="B151" s="4"/>
      <c r="C151" s="150"/>
      <c r="D151" s="150"/>
    </row>
    <row r="152" spans="1:4" ht="12.75">
      <c r="A152" s="5"/>
      <c r="B152" s="4"/>
      <c r="C152" s="150"/>
      <c r="D152" s="150"/>
    </row>
    <row r="153" spans="1:4" ht="12.75">
      <c r="A153" s="5"/>
      <c r="B153" s="4"/>
      <c r="C153" s="150"/>
      <c r="D153" s="150"/>
    </row>
    <row r="154" spans="1:4" ht="12.75">
      <c r="A154" s="5"/>
      <c r="B154" s="4"/>
      <c r="C154" s="150"/>
      <c r="D154" s="150"/>
    </row>
    <row r="155" spans="1:4" ht="12.75">
      <c r="A155" s="5"/>
      <c r="B155" s="4"/>
      <c r="C155" s="150"/>
      <c r="D155" s="150"/>
    </row>
    <row r="156" spans="1:4" ht="12.75">
      <c r="A156" s="5"/>
      <c r="B156" s="4"/>
      <c r="C156" s="150"/>
      <c r="D156" s="150"/>
    </row>
    <row r="157" spans="1:4" ht="12.75">
      <c r="A157" s="5"/>
      <c r="B157" s="4"/>
      <c r="C157" s="150"/>
      <c r="D157" s="150"/>
    </row>
    <row r="158" spans="1:4" ht="12.75">
      <c r="A158" s="5"/>
      <c r="B158" s="4"/>
      <c r="C158" s="150"/>
      <c r="D158" s="150"/>
    </row>
    <row r="159" spans="1:4" ht="12.75">
      <c r="A159" s="5"/>
      <c r="B159" s="4"/>
      <c r="C159" s="150"/>
      <c r="D159" s="150"/>
    </row>
    <row r="160" spans="1:4" ht="12.75">
      <c r="A160" s="5"/>
      <c r="B160" s="4"/>
      <c r="C160" s="150"/>
      <c r="D160" s="150"/>
    </row>
    <row r="161" spans="1:4" ht="12.75">
      <c r="A161" s="5"/>
      <c r="B161" s="4"/>
      <c r="C161" s="150"/>
      <c r="D161" s="150"/>
    </row>
    <row r="162" spans="1:4" ht="12.75">
      <c r="A162" s="5"/>
      <c r="B162" s="4"/>
      <c r="C162" s="150"/>
      <c r="D162" s="150"/>
    </row>
    <row r="163" spans="1:4" ht="12.75">
      <c r="A163" s="5"/>
      <c r="B163" s="4"/>
      <c r="C163" s="150"/>
      <c r="D163" s="150"/>
    </row>
    <row r="164" spans="1:4" ht="12.75">
      <c r="A164" s="5"/>
      <c r="B164" s="4"/>
      <c r="C164" s="150"/>
      <c r="D164" s="150"/>
    </row>
    <row r="165" spans="1:4" ht="12.75">
      <c r="A165" s="5"/>
      <c r="B165" s="4"/>
      <c r="C165" s="150"/>
      <c r="D165" s="150"/>
    </row>
    <row r="166" spans="1:4" ht="12.75">
      <c r="A166" s="5"/>
      <c r="B166" s="4"/>
      <c r="C166" s="150"/>
      <c r="D166" s="150"/>
    </row>
    <row r="167" spans="1:4" ht="12.75">
      <c r="A167" s="5"/>
      <c r="B167" s="4"/>
      <c r="C167" s="150"/>
      <c r="D167" s="150"/>
    </row>
    <row r="168" spans="1:4" ht="12.75">
      <c r="A168" s="5"/>
      <c r="B168" s="4"/>
      <c r="C168" s="150"/>
      <c r="D168" s="150"/>
    </row>
    <row r="169" spans="1:4" ht="12.75">
      <c r="A169" s="5"/>
      <c r="B169" s="4"/>
      <c r="C169" s="150"/>
      <c r="D169" s="150"/>
    </row>
    <row r="170" spans="1:4" ht="12.75">
      <c r="A170" s="5"/>
      <c r="B170" s="4"/>
      <c r="C170" s="150"/>
      <c r="D170" s="150"/>
    </row>
    <row r="171" spans="1:4" ht="12.75">
      <c r="A171" s="5"/>
      <c r="B171" s="4"/>
      <c r="C171" s="150"/>
      <c r="D171" s="150"/>
    </row>
    <row r="172" spans="1:4" ht="12.75">
      <c r="A172" s="5"/>
      <c r="B172" s="4"/>
      <c r="C172" s="150"/>
      <c r="D172" s="150"/>
    </row>
    <row r="173" spans="1:4" ht="12.75">
      <c r="A173" s="5"/>
      <c r="B173" s="4"/>
      <c r="C173" s="150"/>
      <c r="D173" s="150"/>
    </row>
    <row r="174" spans="1:4" ht="12.75">
      <c r="A174" s="5"/>
      <c r="B174" s="4"/>
      <c r="C174" s="150"/>
      <c r="D174" s="150"/>
    </row>
    <row r="175" spans="1:4" ht="12.75">
      <c r="A175" s="5"/>
      <c r="B175" s="4"/>
      <c r="C175" s="150"/>
      <c r="D175" s="150"/>
    </row>
    <row r="176" spans="1:4" ht="12.75">
      <c r="A176" s="5"/>
      <c r="B176" s="4"/>
      <c r="C176" s="150"/>
      <c r="D176" s="150"/>
    </row>
    <row r="177" spans="1:4" ht="12.75">
      <c r="A177" s="5"/>
      <c r="B177" s="4"/>
      <c r="C177" s="150"/>
      <c r="D177" s="150"/>
    </row>
    <row r="178" spans="1:4" ht="12.75">
      <c r="A178" s="5"/>
      <c r="B178" s="4"/>
      <c r="C178" s="150"/>
      <c r="D178" s="150"/>
    </row>
    <row r="179" spans="1:4" ht="12.75">
      <c r="A179" s="5"/>
      <c r="B179" s="4"/>
      <c r="C179" s="150"/>
      <c r="D179" s="150"/>
    </row>
    <row r="180" spans="1:4" ht="12.75">
      <c r="A180" s="5"/>
      <c r="B180" s="4"/>
      <c r="C180" s="150"/>
      <c r="D180" s="150"/>
    </row>
    <row r="181" spans="1:4" ht="12.75">
      <c r="A181" s="5"/>
      <c r="B181" s="4"/>
      <c r="C181" s="150"/>
      <c r="D181" s="150"/>
    </row>
    <row r="182" spans="1:4" ht="12.75">
      <c r="A182" s="5"/>
      <c r="B182" s="4"/>
      <c r="C182" s="150"/>
      <c r="D182" s="150"/>
    </row>
    <row r="183" spans="1:4" ht="12.75">
      <c r="A183" s="5"/>
      <c r="B183" s="4"/>
      <c r="C183" s="150"/>
      <c r="D183" s="150"/>
    </row>
    <row r="184" spans="1:4" ht="12.75">
      <c r="A184" s="5"/>
      <c r="B184" s="4"/>
      <c r="C184" s="150"/>
      <c r="D184" s="150"/>
    </row>
    <row r="185" spans="1:4" ht="12.75">
      <c r="A185" s="5"/>
      <c r="B185" s="4"/>
      <c r="C185" s="150"/>
      <c r="D185" s="150"/>
    </row>
    <row r="186" spans="1:4" ht="12.75">
      <c r="A186" s="5"/>
      <c r="B186" s="4"/>
      <c r="C186" s="150"/>
      <c r="D186" s="150"/>
    </row>
    <row r="187" spans="1:4" ht="12.75">
      <c r="A187" s="5"/>
      <c r="B187" s="4"/>
      <c r="C187" s="150"/>
      <c r="D187" s="150"/>
    </row>
    <row r="188" spans="1:4" ht="12.75">
      <c r="A188" s="5"/>
      <c r="B188" s="4"/>
      <c r="C188" s="150"/>
      <c r="D188" s="150"/>
    </row>
    <row r="189" spans="1:4" ht="12.75">
      <c r="A189" s="5"/>
      <c r="B189" s="4"/>
      <c r="C189" s="150"/>
      <c r="D189" s="150"/>
    </row>
    <row r="190" spans="1:4" ht="12.75">
      <c r="A190" s="5"/>
      <c r="B190" s="4"/>
      <c r="C190" s="150"/>
      <c r="D190" s="150"/>
    </row>
    <row r="191" spans="1:4" ht="12.75">
      <c r="A191" s="5"/>
      <c r="B191" s="4"/>
      <c r="C191" s="150"/>
      <c r="D191" s="150"/>
    </row>
    <row r="192" spans="1:4" ht="12.75">
      <c r="A192" s="5"/>
      <c r="B192" s="4"/>
      <c r="C192" s="150"/>
      <c r="D192" s="150"/>
    </row>
    <row r="193" spans="1:4" ht="12.75">
      <c r="A193" s="5"/>
      <c r="B193" s="4"/>
      <c r="C193" s="150"/>
      <c r="D193" s="150"/>
    </row>
    <row r="194" spans="1:4" ht="12.75">
      <c r="A194" s="5"/>
      <c r="B194" s="4"/>
      <c r="C194" s="150"/>
      <c r="D194" s="150"/>
    </row>
    <row r="195" spans="1:4" ht="12.75">
      <c r="A195" s="5"/>
      <c r="B195" s="4"/>
      <c r="C195" s="150"/>
      <c r="D195" s="150"/>
    </row>
    <row r="196" spans="1:4" ht="12.75">
      <c r="A196" s="5"/>
      <c r="B196" s="4"/>
      <c r="C196" s="150"/>
      <c r="D196" s="150"/>
    </row>
    <row r="197" spans="1:4" ht="12.75">
      <c r="A197" s="5"/>
      <c r="B197" s="4"/>
      <c r="C197" s="150"/>
      <c r="D197" s="150"/>
    </row>
    <row r="198" spans="1:4" ht="12.75">
      <c r="A198" s="5"/>
      <c r="B198" s="4"/>
      <c r="C198" s="150"/>
      <c r="D198" s="150"/>
    </row>
    <row r="199" spans="1:4" ht="12.75">
      <c r="A199" s="5"/>
      <c r="B199" s="4"/>
      <c r="C199" s="150"/>
      <c r="D199" s="150"/>
    </row>
    <row r="200" spans="1:4" ht="12.75">
      <c r="A200" s="5"/>
      <c r="B200" s="4"/>
      <c r="C200" s="150"/>
      <c r="D200" s="150"/>
    </row>
    <row r="201" spans="1:4" ht="12.75">
      <c r="A201" s="5"/>
      <c r="B201" s="4"/>
      <c r="C201" s="150"/>
      <c r="D201" s="150"/>
    </row>
    <row r="202" spans="1:4" ht="12.75">
      <c r="A202" s="5"/>
      <c r="B202" s="4"/>
      <c r="C202" s="150"/>
      <c r="D202" s="150"/>
    </row>
    <row r="203" spans="1:4" ht="12.75">
      <c r="A203" s="5"/>
      <c r="B203" s="4"/>
      <c r="C203" s="150"/>
      <c r="D203" s="150"/>
    </row>
    <row r="204" spans="1:4" ht="12.75">
      <c r="A204" s="5"/>
      <c r="B204" s="4"/>
      <c r="C204" s="150"/>
      <c r="D204" s="150"/>
    </row>
    <row r="205" spans="1:4" ht="12.75">
      <c r="A205" s="5"/>
      <c r="B205" s="4"/>
      <c r="C205" s="150"/>
      <c r="D205" s="150"/>
    </row>
    <row r="206" spans="1:4" ht="12.75">
      <c r="A206" s="5"/>
      <c r="B206" s="4"/>
      <c r="C206" s="150"/>
      <c r="D206" s="150"/>
    </row>
    <row r="207" spans="1:4" ht="12.75">
      <c r="A207" s="5"/>
      <c r="B207" s="4"/>
      <c r="C207" s="150"/>
      <c r="D207" s="150"/>
    </row>
    <row r="208" spans="1:4" ht="12.75">
      <c r="A208" s="5"/>
      <c r="B208" s="4"/>
      <c r="C208" s="150"/>
      <c r="D208" s="150"/>
    </row>
    <row r="209" spans="1:4" ht="12.75">
      <c r="A209" s="5"/>
      <c r="B209" s="4"/>
      <c r="C209" s="150"/>
      <c r="D209" s="150"/>
    </row>
    <row r="210" spans="1:4" ht="12.75">
      <c r="A210" s="5"/>
      <c r="B210" s="4"/>
      <c r="C210" s="150"/>
      <c r="D210" s="150"/>
    </row>
    <row r="211" spans="1:4" ht="12.75">
      <c r="A211" s="5"/>
      <c r="B211" s="4"/>
      <c r="C211" s="150"/>
      <c r="D211" s="150"/>
    </row>
    <row r="212" spans="1:4" ht="12.75">
      <c r="A212" s="5"/>
      <c r="B212" s="4"/>
      <c r="C212" s="150"/>
      <c r="D212" s="150"/>
    </row>
    <row r="213" spans="1:4" ht="12.75">
      <c r="A213" s="5"/>
      <c r="B213" s="4"/>
      <c r="C213" s="150"/>
      <c r="D213" s="150"/>
    </row>
    <row r="214" spans="1:4" ht="12.75">
      <c r="A214" s="5"/>
      <c r="B214" s="4"/>
      <c r="C214" s="150"/>
      <c r="D214" s="150"/>
    </row>
    <row r="215" spans="1:4" ht="12.75">
      <c r="A215" s="5"/>
      <c r="B215" s="4"/>
      <c r="C215" s="150"/>
      <c r="D215" s="150"/>
    </row>
    <row r="216" spans="1:4" ht="12.75">
      <c r="A216" s="5"/>
      <c r="B216" s="4"/>
      <c r="C216" s="150"/>
      <c r="D216" s="150"/>
    </row>
    <row r="217" spans="1:4" ht="12.75">
      <c r="A217" s="5"/>
      <c r="B217" s="4"/>
      <c r="C217" s="150"/>
      <c r="D217" s="150"/>
    </row>
    <row r="218" spans="1:4" ht="12.75">
      <c r="A218" s="5"/>
      <c r="B218" s="4"/>
      <c r="C218" s="150"/>
      <c r="D218" s="150"/>
    </row>
    <row r="219" spans="1:4" ht="12.75">
      <c r="A219" s="5"/>
      <c r="B219" s="4"/>
      <c r="C219" s="150"/>
      <c r="D219" s="150"/>
    </row>
    <row r="220" spans="1:4" ht="12.75">
      <c r="A220" s="5"/>
      <c r="B220" s="4"/>
      <c r="C220" s="150"/>
      <c r="D220" s="150"/>
    </row>
  </sheetData>
  <sheetProtection/>
  <mergeCells count="1">
    <mergeCell ref="A1:H1"/>
  </mergeCells>
  <printOptions/>
  <pageMargins left="0.7083333333333334" right="0.11805555555555557" top="0.43333333333333335" bottom="0.5902777777777779" header="0.5118055555555556" footer="0.5118055555555556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8"/>
  <sheetViews>
    <sheetView tabSelected="1" zoomScaleSheetLayoutView="100" workbookViewId="0" topLeftCell="A396">
      <selection activeCell="H421" sqref="H421"/>
    </sheetView>
  </sheetViews>
  <sheetFormatPr defaultColWidth="9.140625" defaultRowHeight="12.75" outlineLevelRow="2"/>
  <cols>
    <col min="1" max="1" width="7.421875" style="9" customWidth="1"/>
    <col min="2" max="2" width="9.140625" style="58" customWidth="1"/>
    <col min="3" max="3" width="35.57421875" style="59" customWidth="1"/>
    <col min="4" max="4" width="11.57421875" style="9" customWidth="1"/>
    <col min="5" max="5" width="11.140625" style="9" customWidth="1"/>
    <col min="6" max="6" width="11.00390625" style="9" customWidth="1"/>
    <col min="7" max="7" width="10.421875" style="9" customWidth="1"/>
    <col min="8" max="8" width="11.28125" style="9" customWidth="1"/>
    <col min="9" max="9" width="10.28125" style="9" customWidth="1"/>
    <col min="10" max="10" width="10.00390625" style="9" customWidth="1"/>
    <col min="11" max="16384" width="9.140625" style="9" customWidth="1"/>
  </cols>
  <sheetData>
    <row r="1" spans="3:10" ht="12" thickBot="1">
      <c r="C1" s="60"/>
      <c r="D1" s="8"/>
      <c r="E1" s="8"/>
      <c r="F1" s="8"/>
      <c r="G1" s="8"/>
      <c r="H1" s="8"/>
      <c r="I1" s="8"/>
      <c r="J1" s="8"/>
    </row>
    <row r="2" spans="1:10" ht="30" customHeight="1" thickTop="1">
      <c r="A2" s="331" t="s">
        <v>377</v>
      </c>
      <c r="B2" s="332"/>
      <c r="C2" s="332"/>
      <c r="D2" s="332"/>
      <c r="E2" s="332"/>
      <c r="F2" s="332"/>
      <c r="G2" s="332"/>
      <c r="H2" s="332"/>
      <c r="I2" s="332"/>
      <c r="J2" s="333"/>
    </row>
    <row r="3" spans="1:10" ht="11.25" customHeight="1" thickBot="1">
      <c r="A3" s="61"/>
      <c r="B3" s="62"/>
      <c r="C3" s="63"/>
      <c r="D3" s="64"/>
      <c r="E3" s="64"/>
      <c r="F3" s="64"/>
      <c r="G3" s="64"/>
      <c r="H3" s="64"/>
      <c r="I3" s="64"/>
      <c r="J3" s="65"/>
    </row>
    <row r="4" spans="1:10" ht="12" customHeight="1" thickBot="1" thickTop="1">
      <c r="A4" s="66"/>
      <c r="B4" s="67"/>
      <c r="C4" s="68"/>
      <c r="D4" s="69"/>
      <c r="E4" s="69"/>
      <c r="F4" s="69"/>
      <c r="G4" s="69"/>
      <c r="H4" s="69"/>
      <c r="I4" s="69"/>
      <c r="J4" s="69"/>
    </row>
    <row r="5" spans="1:10" ht="12.75" customHeight="1" hidden="1">
      <c r="A5" s="70"/>
      <c r="B5" s="71"/>
      <c r="C5" s="72"/>
      <c r="D5" s="7"/>
      <c r="E5" s="7"/>
      <c r="F5" s="73"/>
      <c r="G5" s="73"/>
      <c r="H5" s="73"/>
      <c r="I5" s="73"/>
      <c r="J5" s="73"/>
    </row>
    <row r="6" spans="1:10" ht="12.75" customHeight="1" hidden="1">
      <c r="A6" s="7"/>
      <c r="B6" s="71"/>
      <c r="C6" s="72"/>
      <c r="D6" s="7"/>
      <c r="E6" s="7"/>
      <c r="F6" s="7"/>
      <c r="G6" s="7"/>
      <c r="H6" s="7"/>
      <c r="I6" s="7"/>
      <c r="J6" s="7"/>
    </row>
    <row r="7" spans="1:10" ht="12.75" customHeight="1" hidden="1">
      <c r="A7" s="70"/>
      <c r="B7" s="71"/>
      <c r="C7" s="72"/>
      <c r="D7" s="7"/>
      <c r="E7" s="7"/>
      <c r="F7" s="74"/>
      <c r="G7" s="74"/>
      <c r="H7" s="74"/>
      <c r="I7" s="74"/>
      <c r="J7" s="74"/>
    </row>
    <row r="8" spans="1:10" ht="34.5" thickTop="1">
      <c r="A8" s="75" t="s">
        <v>61</v>
      </c>
      <c r="B8" s="76"/>
      <c r="C8" s="214"/>
      <c r="D8" s="290" t="s">
        <v>252</v>
      </c>
      <c r="E8" s="12" t="s">
        <v>337</v>
      </c>
      <c r="F8" s="13" t="s">
        <v>253</v>
      </c>
      <c r="G8" s="233" t="s">
        <v>340</v>
      </c>
      <c r="H8" s="236" t="s">
        <v>254</v>
      </c>
      <c r="I8" s="220" t="s">
        <v>255</v>
      </c>
      <c r="J8" s="12" t="s">
        <v>338</v>
      </c>
    </row>
    <row r="9" spans="1:10" ht="12" customHeight="1">
      <c r="A9" s="183"/>
      <c r="B9" s="184"/>
      <c r="C9" s="72"/>
      <c r="D9" s="291"/>
      <c r="E9" s="80"/>
      <c r="F9" s="185"/>
      <c r="G9" s="234"/>
      <c r="H9" s="237"/>
      <c r="I9" s="221"/>
      <c r="J9" s="185"/>
    </row>
    <row r="10" spans="1:10" ht="12" customHeight="1" thickBot="1">
      <c r="A10" s="199" t="s">
        <v>283</v>
      </c>
      <c r="B10" s="78"/>
      <c r="C10" s="79"/>
      <c r="D10" s="292"/>
      <c r="E10" s="80"/>
      <c r="F10" s="80"/>
      <c r="G10" s="278"/>
      <c r="H10" s="238"/>
      <c r="I10" s="187"/>
      <c r="J10" s="80"/>
    </row>
    <row r="11" spans="1:10" ht="12" customHeight="1" thickTop="1">
      <c r="A11" s="81">
        <v>10101</v>
      </c>
      <c r="B11" s="82" t="s">
        <v>272</v>
      </c>
      <c r="C11" s="83"/>
      <c r="D11" s="293">
        <f>SUM(D12:D14)</f>
        <v>571</v>
      </c>
      <c r="E11" s="35">
        <f>SUM(E12:E14)</f>
        <v>1075</v>
      </c>
      <c r="F11" s="264">
        <f>F12+F13+F14</f>
        <v>3500</v>
      </c>
      <c r="G11" s="279">
        <f>G12+G13+G14</f>
        <v>2381</v>
      </c>
      <c r="H11" s="231">
        <f>H12+H13+H14</f>
        <v>1500</v>
      </c>
      <c r="I11" s="35">
        <f>I12+I13+I14</f>
        <v>3000</v>
      </c>
      <c r="J11" s="35">
        <f>J12+J13+J14</f>
        <v>3000</v>
      </c>
    </row>
    <row r="12" spans="1:10" ht="12" customHeight="1">
      <c r="A12" s="186">
        <v>1116</v>
      </c>
      <c r="B12" s="78">
        <v>633016</v>
      </c>
      <c r="C12" s="79" t="s">
        <v>62</v>
      </c>
      <c r="D12" s="294">
        <v>571</v>
      </c>
      <c r="E12" s="22">
        <v>1029</v>
      </c>
      <c r="F12" s="259">
        <v>2000</v>
      </c>
      <c r="G12" s="262">
        <v>1000</v>
      </c>
      <c r="H12" s="246">
        <v>1000</v>
      </c>
      <c r="I12" s="189">
        <v>2000</v>
      </c>
      <c r="J12" s="22">
        <v>2000</v>
      </c>
    </row>
    <row r="13" spans="1:10" ht="12.75" customHeight="1" outlineLevel="2">
      <c r="A13" s="84"/>
      <c r="B13" s="78">
        <v>642014</v>
      </c>
      <c r="C13" s="79" t="s">
        <v>63</v>
      </c>
      <c r="D13" s="294">
        <v>0</v>
      </c>
      <c r="E13" s="22">
        <v>0</v>
      </c>
      <c r="F13" s="259">
        <v>500</v>
      </c>
      <c r="G13" s="262">
        <v>881</v>
      </c>
      <c r="H13" s="246">
        <v>0</v>
      </c>
      <c r="I13" s="189">
        <v>500</v>
      </c>
      <c r="J13" s="22">
        <v>500</v>
      </c>
    </row>
    <row r="14" spans="1:10" ht="12.75" customHeight="1" outlineLevel="2">
      <c r="A14" s="77"/>
      <c r="B14" s="78">
        <v>637036</v>
      </c>
      <c r="C14" s="79" t="s">
        <v>64</v>
      </c>
      <c r="D14" s="294">
        <v>0</v>
      </c>
      <c r="E14" s="22">
        <v>46</v>
      </c>
      <c r="F14" s="259">
        <v>1000</v>
      </c>
      <c r="G14" s="262">
        <v>500</v>
      </c>
      <c r="H14" s="246">
        <v>500</v>
      </c>
      <c r="I14" s="189">
        <v>500</v>
      </c>
      <c r="J14" s="22">
        <v>500</v>
      </c>
    </row>
    <row r="15" spans="1:10" ht="12" customHeight="1">
      <c r="A15" s="77"/>
      <c r="B15" s="19"/>
      <c r="C15" s="19"/>
      <c r="D15" s="241"/>
      <c r="E15" s="31"/>
      <c r="F15" s="77"/>
      <c r="G15" s="280"/>
      <c r="H15" s="267"/>
      <c r="I15" s="19"/>
      <c r="J15" s="31"/>
    </row>
    <row r="16" spans="1:10" ht="12" customHeight="1">
      <c r="A16" s="85" t="s">
        <v>65</v>
      </c>
      <c r="B16" s="82"/>
      <c r="C16" s="83"/>
      <c r="D16" s="293">
        <f aca="true" t="shared" si="0" ref="D16:J16">SUM(D18:D20)</f>
        <v>775</v>
      </c>
      <c r="E16" s="35">
        <f t="shared" si="0"/>
        <v>669</v>
      </c>
      <c r="F16" s="264">
        <f t="shared" si="0"/>
        <v>3000</v>
      </c>
      <c r="G16" s="281">
        <f t="shared" si="0"/>
        <v>0</v>
      </c>
      <c r="H16" s="231">
        <f t="shared" si="0"/>
        <v>1000</v>
      </c>
      <c r="I16" s="188">
        <f t="shared" si="0"/>
        <v>3000</v>
      </c>
      <c r="J16" s="35">
        <f t="shared" si="0"/>
        <v>3000</v>
      </c>
    </row>
    <row r="17" spans="1:10" ht="12.75" customHeight="1" hidden="1" outlineLevel="1">
      <c r="A17" s="77"/>
      <c r="B17" s="78" t="s">
        <v>66</v>
      </c>
      <c r="C17" s="79" t="s">
        <v>67</v>
      </c>
      <c r="D17" s="293"/>
      <c r="E17" s="35"/>
      <c r="F17" s="264" t="e">
        <f>F19+#REF!</f>
        <v>#REF!</v>
      </c>
      <c r="G17" s="281"/>
      <c r="H17" s="245"/>
      <c r="I17" s="188" t="e">
        <f>I19+#REF!</f>
        <v>#REF!</v>
      </c>
      <c r="J17" s="22">
        <v>160</v>
      </c>
    </row>
    <row r="18" spans="1:10" ht="12" customHeight="1" collapsed="1">
      <c r="A18" s="86">
        <v>1116</v>
      </c>
      <c r="B18" s="78">
        <v>637019</v>
      </c>
      <c r="C18" s="19" t="s">
        <v>68</v>
      </c>
      <c r="D18" s="294">
        <v>0</v>
      </c>
      <c r="E18" s="22">
        <v>239</v>
      </c>
      <c r="F18" s="259">
        <v>1000</v>
      </c>
      <c r="G18" s="262">
        <v>0</v>
      </c>
      <c r="H18" s="246">
        <v>0</v>
      </c>
      <c r="I18" s="189">
        <v>1000</v>
      </c>
      <c r="J18" s="22">
        <v>1000</v>
      </c>
    </row>
    <row r="19" spans="1:10" ht="12" customHeight="1" outlineLevel="1">
      <c r="A19" s="77"/>
      <c r="B19" s="87">
        <v>6370051</v>
      </c>
      <c r="C19" s="79" t="s">
        <v>69</v>
      </c>
      <c r="D19" s="294">
        <v>775</v>
      </c>
      <c r="E19" s="22">
        <v>430</v>
      </c>
      <c r="F19" s="259">
        <v>2000</v>
      </c>
      <c r="G19" s="262">
        <v>0</v>
      </c>
      <c r="H19" s="246">
        <v>1000</v>
      </c>
      <c r="I19" s="189">
        <v>2000</v>
      </c>
      <c r="J19" s="22">
        <v>2000</v>
      </c>
    </row>
    <row r="20" spans="1:10" ht="12" customHeight="1" outlineLevel="1">
      <c r="A20" s="77"/>
      <c r="B20" s="78">
        <v>637005</v>
      </c>
      <c r="C20" s="19" t="s">
        <v>273</v>
      </c>
      <c r="D20" s="294">
        <v>0</v>
      </c>
      <c r="E20" s="22">
        <v>0</v>
      </c>
      <c r="F20" s="259">
        <v>0</v>
      </c>
      <c r="G20" s="262">
        <v>0</v>
      </c>
      <c r="H20" s="246">
        <v>0</v>
      </c>
      <c r="I20" s="189"/>
      <c r="J20" s="22"/>
    </row>
    <row r="21" spans="1:10" ht="12.75" customHeight="1" hidden="1" outlineLevel="1">
      <c r="A21" s="77"/>
      <c r="B21" s="87">
        <v>635004</v>
      </c>
      <c r="C21" s="79" t="s">
        <v>70</v>
      </c>
      <c r="D21" s="241"/>
      <c r="E21" s="31"/>
      <c r="F21" s="77">
        <v>80</v>
      </c>
      <c r="G21" s="280"/>
      <c r="H21" s="267"/>
      <c r="I21" s="19">
        <v>100</v>
      </c>
      <c r="J21" s="31">
        <v>150</v>
      </c>
    </row>
    <row r="22" spans="1:10" ht="12.75" customHeight="1" hidden="1" outlineLevel="1">
      <c r="A22" s="77"/>
      <c r="B22" s="87">
        <v>635006</v>
      </c>
      <c r="C22" s="79" t="s">
        <v>71</v>
      </c>
      <c r="D22" s="294"/>
      <c r="E22" s="22"/>
      <c r="F22" s="259">
        <v>250</v>
      </c>
      <c r="G22" s="262"/>
      <c r="H22" s="246"/>
      <c r="I22" s="189">
        <v>350</v>
      </c>
      <c r="J22" s="22">
        <v>400</v>
      </c>
    </row>
    <row r="23" spans="1:10" ht="12.75" customHeight="1" outlineLevel="1">
      <c r="A23" s="77"/>
      <c r="B23" s="87"/>
      <c r="C23" s="79"/>
      <c r="D23" s="294"/>
      <c r="E23" s="22"/>
      <c r="F23" s="259"/>
      <c r="G23" s="262"/>
      <c r="H23" s="246"/>
      <c r="I23" s="189"/>
      <c r="J23" s="22"/>
    </row>
    <row r="24" spans="1:10" ht="12" customHeight="1">
      <c r="A24" s="85" t="s">
        <v>72</v>
      </c>
      <c r="B24" s="82"/>
      <c r="C24" s="83"/>
      <c r="D24" s="295">
        <f aca="true" t="shared" si="1" ref="D24:J24">SUM(D26:D28)</f>
        <v>1586</v>
      </c>
      <c r="E24" s="25">
        <f t="shared" si="1"/>
        <v>1904</v>
      </c>
      <c r="F24" s="265">
        <f t="shared" si="1"/>
        <v>7320</v>
      </c>
      <c r="G24" s="282">
        <f t="shared" si="1"/>
        <v>7340</v>
      </c>
      <c r="H24" s="268">
        <f t="shared" si="1"/>
        <v>9139</v>
      </c>
      <c r="I24" s="190">
        <f t="shared" si="1"/>
        <v>9239</v>
      </c>
      <c r="J24" s="25">
        <f t="shared" si="1"/>
        <v>9239</v>
      </c>
    </row>
    <row r="25" spans="1:10" ht="12.75" customHeight="1" hidden="1" outlineLevel="1">
      <c r="A25" s="77"/>
      <c r="B25" s="78">
        <v>611</v>
      </c>
      <c r="C25" s="79" t="s">
        <v>73</v>
      </c>
      <c r="D25" s="294"/>
      <c r="E25" s="22"/>
      <c r="F25" s="259">
        <v>50</v>
      </c>
      <c r="G25" s="262"/>
      <c r="H25" s="246"/>
      <c r="I25" s="190"/>
      <c r="J25" s="22">
        <v>70</v>
      </c>
    </row>
    <row r="26" spans="1:10" ht="12" customHeight="1" collapsed="1">
      <c r="A26" s="77">
        <v>1116</v>
      </c>
      <c r="B26" s="78">
        <v>611</v>
      </c>
      <c r="C26" s="79" t="s">
        <v>73</v>
      </c>
      <c r="D26" s="294">
        <v>1181</v>
      </c>
      <c r="E26" s="22">
        <v>1411</v>
      </c>
      <c r="F26" s="259">
        <v>5000</v>
      </c>
      <c r="G26" s="262">
        <v>5050</v>
      </c>
      <c r="H26" s="246">
        <v>5200</v>
      </c>
      <c r="I26" s="216">
        <v>5300</v>
      </c>
      <c r="J26" s="22">
        <v>5300</v>
      </c>
    </row>
    <row r="27" spans="1:10" ht="12.75" customHeight="1" outlineLevel="1">
      <c r="A27" s="77"/>
      <c r="B27" s="78">
        <v>614</v>
      </c>
      <c r="C27" s="79" t="s">
        <v>74</v>
      </c>
      <c r="D27" s="294">
        <v>0</v>
      </c>
      <c r="E27" s="22">
        <v>0</v>
      </c>
      <c r="F27" s="259">
        <v>400</v>
      </c>
      <c r="G27" s="262">
        <v>370</v>
      </c>
      <c r="H27" s="246">
        <v>1560</v>
      </c>
      <c r="I27" s="216">
        <v>1560</v>
      </c>
      <c r="J27" s="22">
        <v>1560</v>
      </c>
    </row>
    <row r="28" spans="1:10" ht="12.75" customHeight="1" hidden="1" outlineLevel="1">
      <c r="A28" s="77"/>
      <c r="B28" s="78">
        <v>620</v>
      </c>
      <c r="C28" s="79" t="s">
        <v>131</v>
      </c>
      <c r="D28" s="294">
        <f>SUM(D29:D35)</f>
        <v>405</v>
      </c>
      <c r="E28" s="22">
        <v>493</v>
      </c>
      <c r="F28" s="259">
        <f>SUM(F29:F35)</f>
        <v>1920</v>
      </c>
      <c r="G28" s="262">
        <f>SUM(G29:G35)</f>
        <v>1920</v>
      </c>
      <c r="H28" s="216">
        <f>SUM(H29:H35)</f>
        <v>2379</v>
      </c>
      <c r="I28" s="216">
        <v>2379</v>
      </c>
      <c r="J28" s="22">
        <v>2379</v>
      </c>
    </row>
    <row r="29" spans="1:10" ht="12" customHeight="1" hidden="1" outlineLevel="1">
      <c r="A29" s="77"/>
      <c r="B29" s="78">
        <v>621</v>
      </c>
      <c r="C29" s="79" t="s">
        <v>193</v>
      </c>
      <c r="D29" s="294">
        <v>108</v>
      </c>
      <c r="E29" s="22">
        <v>125</v>
      </c>
      <c r="F29" s="259">
        <v>540</v>
      </c>
      <c r="G29" s="262">
        <v>540</v>
      </c>
      <c r="H29" s="246">
        <v>680</v>
      </c>
      <c r="I29" s="216">
        <v>540</v>
      </c>
      <c r="J29" s="22">
        <v>540</v>
      </c>
    </row>
    <row r="30" spans="1:10" ht="12" customHeight="1" hidden="1">
      <c r="A30" s="77"/>
      <c r="B30" s="87">
        <v>625001</v>
      </c>
      <c r="C30" s="79" t="s">
        <v>274</v>
      </c>
      <c r="D30" s="294">
        <v>17</v>
      </c>
      <c r="E30" s="22">
        <v>18</v>
      </c>
      <c r="F30" s="259">
        <v>80</v>
      </c>
      <c r="G30" s="262">
        <v>80</v>
      </c>
      <c r="H30" s="246">
        <v>95</v>
      </c>
      <c r="I30" s="216">
        <v>80</v>
      </c>
      <c r="J30" s="22">
        <v>80</v>
      </c>
    </row>
    <row r="31" spans="1:10" ht="12" customHeight="1" hidden="1">
      <c r="A31" s="77"/>
      <c r="B31" s="87">
        <v>625002</v>
      </c>
      <c r="C31" s="79" t="s">
        <v>275</v>
      </c>
      <c r="D31" s="294">
        <v>166</v>
      </c>
      <c r="E31" s="22">
        <v>175</v>
      </c>
      <c r="F31" s="259">
        <v>760</v>
      </c>
      <c r="G31" s="262">
        <v>760</v>
      </c>
      <c r="H31" s="246">
        <v>950</v>
      </c>
      <c r="I31" s="216">
        <v>760</v>
      </c>
      <c r="J31" s="22">
        <v>760</v>
      </c>
    </row>
    <row r="32" spans="1:10" ht="12" customHeight="1" hidden="1">
      <c r="A32" s="77"/>
      <c r="B32" s="87">
        <v>625003</v>
      </c>
      <c r="C32" s="79" t="s">
        <v>276</v>
      </c>
      <c r="D32" s="294">
        <v>10</v>
      </c>
      <c r="E32" s="22">
        <v>12</v>
      </c>
      <c r="F32" s="259">
        <v>50</v>
      </c>
      <c r="G32" s="262">
        <v>50</v>
      </c>
      <c r="H32" s="246">
        <v>56</v>
      </c>
      <c r="I32" s="216">
        <v>50</v>
      </c>
      <c r="J32" s="22">
        <v>50</v>
      </c>
    </row>
    <row r="33" spans="1:10" ht="12" customHeight="1" hidden="1">
      <c r="A33" s="77"/>
      <c r="B33" s="87">
        <v>625004</v>
      </c>
      <c r="C33" s="79" t="s">
        <v>277</v>
      </c>
      <c r="D33" s="294">
        <v>35</v>
      </c>
      <c r="E33" s="22">
        <v>38</v>
      </c>
      <c r="F33" s="259">
        <v>170</v>
      </c>
      <c r="G33" s="262">
        <v>170</v>
      </c>
      <c r="H33" s="246">
        <v>205</v>
      </c>
      <c r="I33" s="216">
        <v>170</v>
      </c>
      <c r="J33" s="22">
        <v>170</v>
      </c>
    </row>
    <row r="34" spans="1:10" ht="12" customHeight="1" hidden="1">
      <c r="A34" s="77"/>
      <c r="B34" s="87">
        <v>625005</v>
      </c>
      <c r="C34" s="79" t="s">
        <v>278</v>
      </c>
      <c r="D34" s="294">
        <v>13</v>
      </c>
      <c r="E34" s="22">
        <v>13</v>
      </c>
      <c r="F34" s="259">
        <v>60</v>
      </c>
      <c r="G34" s="262">
        <v>60</v>
      </c>
      <c r="H34" s="246">
        <v>68</v>
      </c>
      <c r="I34" s="216">
        <v>60</v>
      </c>
      <c r="J34" s="22">
        <v>60</v>
      </c>
    </row>
    <row r="35" spans="1:10" ht="12" customHeight="1" hidden="1">
      <c r="A35" s="77"/>
      <c r="B35" s="87">
        <v>625007</v>
      </c>
      <c r="C35" s="79" t="s">
        <v>279</v>
      </c>
      <c r="D35" s="294">
        <v>56</v>
      </c>
      <c r="E35" s="22">
        <v>60</v>
      </c>
      <c r="F35" s="259">
        <v>260</v>
      </c>
      <c r="G35" s="262">
        <v>260</v>
      </c>
      <c r="H35" s="246">
        <v>325</v>
      </c>
      <c r="I35" s="216">
        <v>260</v>
      </c>
      <c r="J35" s="22">
        <v>260</v>
      </c>
    </row>
    <row r="36" spans="1:10" ht="12" customHeight="1" hidden="1" outlineLevel="1">
      <c r="A36" s="77"/>
      <c r="B36" s="87"/>
      <c r="C36" s="79"/>
      <c r="D36" s="294"/>
      <c r="E36" s="22"/>
      <c r="F36" s="259"/>
      <c r="G36" s="262"/>
      <c r="H36" s="246"/>
      <c r="I36" s="189"/>
      <c r="J36" s="22"/>
    </row>
    <row r="37" spans="1:10" ht="12.75" customHeight="1" hidden="1" outlineLevel="1">
      <c r="A37" s="77"/>
      <c r="B37" s="87"/>
      <c r="C37" s="79"/>
      <c r="D37" s="296"/>
      <c r="E37" s="88"/>
      <c r="F37" s="266"/>
      <c r="G37" s="283"/>
      <c r="H37" s="269"/>
      <c r="I37" s="191"/>
      <c r="J37" s="88"/>
    </row>
    <row r="38" spans="1:10" ht="12.75" customHeight="1" outlineLevel="1">
      <c r="A38" s="85" t="s">
        <v>75</v>
      </c>
      <c r="B38" s="82"/>
      <c r="C38" s="89"/>
      <c r="D38" s="293">
        <f aca="true" t="shared" si="2" ref="D38:J38">SUM(D39)</f>
        <v>774</v>
      </c>
      <c r="E38" s="35">
        <f t="shared" si="2"/>
        <v>600</v>
      </c>
      <c r="F38" s="264">
        <f t="shared" si="2"/>
        <v>600</v>
      </c>
      <c r="G38" s="281">
        <f t="shared" si="2"/>
        <v>600</v>
      </c>
      <c r="H38" s="281">
        <f t="shared" si="2"/>
        <v>900</v>
      </c>
      <c r="I38" s="188">
        <f t="shared" si="2"/>
        <v>900</v>
      </c>
      <c r="J38" s="35">
        <f t="shared" si="2"/>
        <v>900</v>
      </c>
    </row>
    <row r="39" spans="1:10" ht="12.75" customHeight="1" outlineLevel="1">
      <c r="A39" s="86">
        <v>1116</v>
      </c>
      <c r="B39" s="78">
        <v>637005</v>
      </c>
      <c r="C39" s="19" t="s">
        <v>76</v>
      </c>
      <c r="D39" s="294">
        <v>774</v>
      </c>
      <c r="E39" s="22">
        <v>600</v>
      </c>
      <c r="F39" s="259">
        <v>600</v>
      </c>
      <c r="G39" s="262">
        <v>600</v>
      </c>
      <c r="H39" s="246">
        <v>900</v>
      </c>
      <c r="I39" s="189">
        <v>900</v>
      </c>
      <c r="J39" s="22">
        <v>900</v>
      </c>
    </row>
    <row r="40" spans="1:10" ht="12.75" customHeight="1" outlineLevel="1">
      <c r="A40" s="85" t="s">
        <v>280</v>
      </c>
      <c r="B40" s="82"/>
      <c r="C40" s="89"/>
      <c r="D40" s="293">
        <f aca="true" t="shared" si="3" ref="D40:J40">SUM(D41)</f>
        <v>0</v>
      </c>
      <c r="E40" s="35">
        <f t="shared" si="3"/>
        <v>0</v>
      </c>
      <c r="F40" s="264">
        <f t="shared" si="3"/>
        <v>0</v>
      </c>
      <c r="G40" s="281">
        <f t="shared" si="3"/>
        <v>0</v>
      </c>
      <c r="H40" s="281">
        <f t="shared" si="3"/>
        <v>0</v>
      </c>
      <c r="I40" s="188">
        <f t="shared" si="3"/>
        <v>0</v>
      </c>
      <c r="J40" s="35">
        <f t="shared" si="3"/>
        <v>0</v>
      </c>
    </row>
    <row r="41" spans="1:10" ht="12" customHeight="1">
      <c r="A41" s="77">
        <v>170</v>
      </c>
      <c r="B41" s="87">
        <v>812002</v>
      </c>
      <c r="C41" s="79" t="s">
        <v>281</v>
      </c>
      <c r="D41" s="294">
        <v>0</v>
      </c>
      <c r="E41" s="22">
        <v>0</v>
      </c>
      <c r="F41" s="259">
        <v>0</v>
      </c>
      <c r="G41" s="262">
        <v>0</v>
      </c>
      <c r="H41" s="246">
        <v>0</v>
      </c>
      <c r="I41" s="189">
        <v>0</v>
      </c>
      <c r="J41" s="22">
        <v>0</v>
      </c>
    </row>
    <row r="42" spans="1:10" ht="12" customHeight="1">
      <c r="A42" s="77"/>
      <c r="B42" s="87"/>
      <c r="C42" s="79"/>
      <c r="D42" s="294"/>
      <c r="E42" s="22"/>
      <c r="F42" s="259"/>
      <c r="G42" s="262"/>
      <c r="H42" s="246"/>
      <c r="I42" s="189"/>
      <c r="J42" s="22"/>
    </row>
    <row r="43" spans="1:10" ht="12" customHeight="1">
      <c r="A43" s="85" t="s">
        <v>77</v>
      </c>
      <c r="B43" s="82"/>
      <c r="C43" s="89"/>
      <c r="D43" s="293">
        <f aca="true" t="shared" si="4" ref="D43:J43">SUM(D44:D45)</f>
        <v>619</v>
      </c>
      <c r="E43" s="35">
        <f t="shared" si="4"/>
        <v>874</v>
      </c>
      <c r="F43" s="264">
        <f t="shared" si="4"/>
        <v>1185</v>
      </c>
      <c r="G43" s="281">
        <f t="shared" si="4"/>
        <v>680</v>
      </c>
      <c r="H43" s="231">
        <f t="shared" si="4"/>
        <v>9845</v>
      </c>
      <c r="I43" s="188">
        <f t="shared" si="4"/>
        <v>1250</v>
      </c>
      <c r="J43" s="35">
        <f t="shared" si="4"/>
        <v>1250</v>
      </c>
    </row>
    <row r="44" spans="1:10" ht="12" customHeight="1">
      <c r="A44" s="77">
        <v>1116</v>
      </c>
      <c r="B44" s="78">
        <v>642006</v>
      </c>
      <c r="C44" s="19" t="s">
        <v>78</v>
      </c>
      <c r="D44" s="294">
        <v>264</v>
      </c>
      <c r="E44" s="22">
        <v>519</v>
      </c>
      <c r="F44" s="259">
        <v>805</v>
      </c>
      <c r="G44" s="262">
        <v>300</v>
      </c>
      <c r="H44" s="246">
        <v>9455</v>
      </c>
      <c r="I44" s="189">
        <v>860</v>
      </c>
      <c r="J44" s="22">
        <v>860</v>
      </c>
    </row>
    <row r="45" spans="1:10" ht="12" customHeight="1" outlineLevel="1">
      <c r="A45" s="77"/>
      <c r="B45" s="87">
        <v>641010</v>
      </c>
      <c r="C45" s="79" t="s">
        <v>79</v>
      </c>
      <c r="D45" s="294">
        <v>355</v>
      </c>
      <c r="E45" s="22">
        <v>355</v>
      </c>
      <c r="F45" s="259">
        <v>380</v>
      </c>
      <c r="G45" s="262">
        <v>380</v>
      </c>
      <c r="H45" s="246">
        <v>390</v>
      </c>
      <c r="I45" s="189">
        <v>390</v>
      </c>
      <c r="J45" s="22">
        <v>390</v>
      </c>
    </row>
    <row r="46" spans="1:10" ht="12" customHeight="1" outlineLevel="1">
      <c r="A46" s="77"/>
      <c r="B46" s="87"/>
      <c r="C46" s="79"/>
      <c r="D46" s="294"/>
      <c r="E46" s="22"/>
      <c r="F46" s="259"/>
      <c r="G46" s="262"/>
      <c r="H46" s="246"/>
      <c r="I46" s="189"/>
      <c r="J46" s="22"/>
    </row>
    <row r="47" spans="1:10" ht="12" customHeight="1" outlineLevel="1">
      <c r="A47" s="199" t="s">
        <v>282</v>
      </c>
      <c r="B47" s="199"/>
      <c r="C47" s="199"/>
      <c r="D47" s="297"/>
      <c r="E47" s="90"/>
      <c r="F47" s="86"/>
      <c r="G47" s="284"/>
      <c r="H47" s="270"/>
      <c r="I47" s="93"/>
      <c r="J47" s="90"/>
    </row>
    <row r="48" spans="1:10" ht="12" customHeight="1" outlineLevel="1">
      <c r="A48" s="85" t="s">
        <v>80</v>
      </c>
      <c r="B48" s="82"/>
      <c r="C48" s="83"/>
      <c r="D48" s="293">
        <f>SUM(D49:D50)</f>
        <v>0</v>
      </c>
      <c r="E48" s="35">
        <f>SUM(E49:E50)</f>
        <v>151.2</v>
      </c>
      <c r="F48" s="264">
        <f>F49+F50</f>
        <v>410</v>
      </c>
      <c r="G48" s="281">
        <f>G49+G50</f>
        <v>410</v>
      </c>
      <c r="H48" s="271">
        <f>H49+H50</f>
        <v>410</v>
      </c>
      <c r="I48" s="271">
        <f>I49+I50</f>
        <v>410</v>
      </c>
      <c r="J48" s="271">
        <f>J49+J50</f>
        <v>410</v>
      </c>
    </row>
    <row r="49" spans="1:10" ht="12" customHeight="1">
      <c r="A49" s="86">
        <v>8209</v>
      </c>
      <c r="B49" s="78">
        <v>637027</v>
      </c>
      <c r="C49" s="19" t="s">
        <v>81</v>
      </c>
      <c r="D49" s="294">
        <v>0</v>
      </c>
      <c r="E49" s="22">
        <v>150</v>
      </c>
      <c r="F49" s="259">
        <v>300</v>
      </c>
      <c r="G49" s="262">
        <v>300</v>
      </c>
      <c r="H49" s="246">
        <v>300</v>
      </c>
      <c r="I49" s="216">
        <v>300</v>
      </c>
      <c r="J49" s="22">
        <v>300</v>
      </c>
    </row>
    <row r="50" spans="1:10" ht="12" customHeight="1">
      <c r="A50" s="86"/>
      <c r="B50" s="78">
        <v>620</v>
      </c>
      <c r="C50" s="19" t="s">
        <v>284</v>
      </c>
      <c r="D50" s="294">
        <f aca="true" t="shared" si="5" ref="D50:J50">SUM(D51:D55)</f>
        <v>0</v>
      </c>
      <c r="E50" s="22">
        <v>1.2</v>
      </c>
      <c r="F50" s="259">
        <f t="shared" si="5"/>
        <v>110</v>
      </c>
      <c r="G50" s="262">
        <v>110</v>
      </c>
      <c r="H50" s="246">
        <v>110</v>
      </c>
      <c r="I50" s="216">
        <f t="shared" si="5"/>
        <v>110</v>
      </c>
      <c r="J50" s="22">
        <f t="shared" si="5"/>
        <v>110</v>
      </c>
    </row>
    <row r="51" spans="1:10" ht="12" customHeight="1" hidden="1">
      <c r="A51" s="86"/>
      <c r="B51" s="78">
        <v>621</v>
      </c>
      <c r="C51" s="19" t="s">
        <v>315</v>
      </c>
      <c r="D51" s="294">
        <v>0</v>
      </c>
      <c r="E51" s="22">
        <v>0</v>
      </c>
      <c r="F51" s="259">
        <v>30</v>
      </c>
      <c r="G51" s="262"/>
      <c r="H51" s="246"/>
      <c r="I51" s="216">
        <v>30</v>
      </c>
      <c r="J51" s="22">
        <v>30</v>
      </c>
    </row>
    <row r="52" spans="1:10" ht="12.75" customHeight="1" hidden="1" outlineLevel="1">
      <c r="A52" s="77"/>
      <c r="B52" s="87">
        <v>625003</v>
      </c>
      <c r="C52" s="79" t="s">
        <v>136</v>
      </c>
      <c r="D52" s="294">
        <v>0</v>
      </c>
      <c r="E52" s="22">
        <v>3</v>
      </c>
      <c r="F52" s="259">
        <v>5</v>
      </c>
      <c r="G52" s="262"/>
      <c r="H52" s="246"/>
      <c r="I52" s="216">
        <v>5</v>
      </c>
      <c r="J52" s="22">
        <v>5</v>
      </c>
    </row>
    <row r="53" spans="1:10" ht="12.75" customHeight="1" hidden="1" outlineLevel="1">
      <c r="A53" s="77"/>
      <c r="B53" s="87">
        <v>625002</v>
      </c>
      <c r="C53" s="79" t="s">
        <v>316</v>
      </c>
      <c r="D53" s="294">
        <v>0</v>
      </c>
      <c r="E53" s="22">
        <v>0</v>
      </c>
      <c r="F53" s="259">
        <v>45</v>
      </c>
      <c r="G53" s="262"/>
      <c r="H53" s="246"/>
      <c r="I53" s="216">
        <v>45</v>
      </c>
      <c r="J53" s="22">
        <v>45</v>
      </c>
    </row>
    <row r="54" spans="1:10" ht="12.75" customHeight="1" hidden="1" outlineLevel="1">
      <c r="A54" s="77"/>
      <c r="B54" s="87">
        <v>625004</v>
      </c>
      <c r="C54" s="79" t="s">
        <v>301</v>
      </c>
      <c r="D54" s="294">
        <v>0</v>
      </c>
      <c r="E54" s="22">
        <v>0</v>
      </c>
      <c r="F54" s="259">
        <v>10</v>
      </c>
      <c r="G54" s="262"/>
      <c r="H54" s="246"/>
      <c r="I54" s="216">
        <v>10</v>
      </c>
      <c r="J54" s="22">
        <v>10</v>
      </c>
    </row>
    <row r="55" spans="1:10" ht="12" customHeight="1" hidden="1">
      <c r="A55" s="77"/>
      <c r="B55" s="87">
        <v>625007</v>
      </c>
      <c r="C55" s="79" t="s">
        <v>303</v>
      </c>
      <c r="D55" s="294">
        <v>0</v>
      </c>
      <c r="E55" s="22">
        <v>0</v>
      </c>
      <c r="F55" s="259">
        <v>20</v>
      </c>
      <c r="G55" s="262"/>
      <c r="H55" s="246"/>
      <c r="I55" s="216">
        <v>20</v>
      </c>
      <c r="J55" s="22">
        <v>20</v>
      </c>
    </row>
    <row r="56" spans="1:10" ht="12" customHeight="1">
      <c r="A56" s="241"/>
      <c r="B56" s="87"/>
      <c r="C56" s="79"/>
      <c r="D56" s="294"/>
      <c r="E56" s="22"/>
      <c r="F56" s="259"/>
      <c r="G56" s="262"/>
      <c r="H56" s="246"/>
      <c r="I56" s="189"/>
      <c r="J56" s="22"/>
    </row>
    <row r="57" spans="1:10" ht="12" customHeight="1">
      <c r="A57" s="242" t="s">
        <v>82</v>
      </c>
      <c r="B57" s="91"/>
      <c r="C57" s="89"/>
      <c r="D57" s="295">
        <f aca="true" t="shared" si="6" ref="D57:J57">SUM(D58:D60)</f>
        <v>526</v>
      </c>
      <c r="E57" s="25">
        <f t="shared" si="6"/>
        <v>272</v>
      </c>
      <c r="F57" s="265">
        <f t="shared" si="6"/>
        <v>600</v>
      </c>
      <c r="G57" s="282">
        <f t="shared" si="6"/>
        <v>290</v>
      </c>
      <c r="H57" s="268">
        <f t="shared" si="6"/>
        <v>600</v>
      </c>
      <c r="I57" s="190">
        <f t="shared" si="6"/>
        <v>600</v>
      </c>
      <c r="J57" s="25">
        <f t="shared" si="6"/>
        <v>600</v>
      </c>
    </row>
    <row r="58" spans="1:10" ht="12.75" customHeight="1" outlineLevel="1">
      <c r="A58" s="241">
        <v>830</v>
      </c>
      <c r="B58" s="78">
        <v>632003</v>
      </c>
      <c r="C58" s="19" t="s">
        <v>83</v>
      </c>
      <c r="D58" s="294">
        <v>15</v>
      </c>
      <c r="E58" s="22">
        <v>14</v>
      </c>
      <c r="F58" s="259">
        <v>50</v>
      </c>
      <c r="G58" s="262">
        <v>50</v>
      </c>
      <c r="H58" s="246">
        <v>50</v>
      </c>
      <c r="I58" s="216">
        <v>50</v>
      </c>
      <c r="J58" s="22">
        <v>50</v>
      </c>
    </row>
    <row r="59" spans="1:10" ht="12.75" customHeight="1" outlineLevel="1">
      <c r="A59" s="77"/>
      <c r="B59" s="78">
        <v>635006</v>
      </c>
      <c r="C59" s="19" t="s">
        <v>84</v>
      </c>
      <c r="D59" s="294">
        <v>291</v>
      </c>
      <c r="E59" s="22">
        <v>0</v>
      </c>
      <c r="F59" s="259">
        <v>300</v>
      </c>
      <c r="G59" s="262">
        <v>0</v>
      </c>
      <c r="H59" s="246">
        <v>300</v>
      </c>
      <c r="I59" s="216">
        <v>300</v>
      </c>
      <c r="J59" s="22">
        <v>300</v>
      </c>
    </row>
    <row r="60" spans="1:10" ht="12.75" customHeight="1" outlineLevel="1">
      <c r="A60" s="77"/>
      <c r="B60" s="78">
        <v>637012</v>
      </c>
      <c r="C60" s="19" t="s">
        <v>85</v>
      </c>
      <c r="D60" s="294">
        <v>220</v>
      </c>
      <c r="E60" s="22">
        <v>258</v>
      </c>
      <c r="F60" s="259">
        <v>250</v>
      </c>
      <c r="G60" s="262">
        <v>240</v>
      </c>
      <c r="H60" s="246">
        <v>250</v>
      </c>
      <c r="I60" s="216">
        <v>250</v>
      </c>
      <c r="J60" s="22">
        <v>250</v>
      </c>
    </row>
    <row r="61" spans="1:10" ht="12.75" customHeight="1" outlineLevel="1">
      <c r="A61" s="77"/>
      <c r="B61" s="78"/>
      <c r="C61" s="19"/>
      <c r="D61" s="294"/>
      <c r="E61" s="22"/>
      <c r="F61" s="259"/>
      <c r="G61" s="262"/>
      <c r="H61" s="246"/>
      <c r="I61" s="189"/>
      <c r="J61" s="22"/>
    </row>
    <row r="62" spans="1:10" ht="12" customHeight="1">
      <c r="A62" s="86" t="s">
        <v>285</v>
      </c>
      <c r="B62" s="92"/>
      <c r="C62" s="93"/>
      <c r="D62" s="296"/>
      <c r="E62" s="88"/>
      <c r="F62" s="266"/>
      <c r="G62" s="283"/>
      <c r="H62" s="269"/>
      <c r="I62" s="191"/>
      <c r="J62" s="88"/>
    </row>
    <row r="63" spans="1:10" ht="12.75" customHeight="1" outlineLevel="1">
      <c r="A63" s="85" t="s">
        <v>86</v>
      </c>
      <c r="B63" s="94"/>
      <c r="C63" s="89"/>
      <c r="D63" s="293">
        <f aca="true" t="shared" si="7" ref="D63:J63">SUM(D64:D66)</f>
        <v>2860</v>
      </c>
      <c r="E63" s="35">
        <f t="shared" si="7"/>
        <v>1867</v>
      </c>
      <c r="F63" s="264">
        <f t="shared" si="7"/>
        <v>3895</v>
      </c>
      <c r="G63" s="281">
        <f t="shared" si="7"/>
        <v>3895</v>
      </c>
      <c r="H63" s="231">
        <f t="shared" si="7"/>
        <v>3895</v>
      </c>
      <c r="I63" s="188">
        <f t="shared" si="7"/>
        <v>3895</v>
      </c>
      <c r="J63" s="35">
        <f t="shared" si="7"/>
        <v>3895</v>
      </c>
    </row>
    <row r="64" spans="1:10" ht="12.75" customHeight="1" outlineLevel="1">
      <c r="A64" s="77">
        <v>1116</v>
      </c>
      <c r="B64" s="78">
        <v>637026</v>
      </c>
      <c r="C64" s="79" t="s">
        <v>87</v>
      </c>
      <c r="D64" s="298">
        <v>1823</v>
      </c>
      <c r="E64" s="95">
        <v>1024</v>
      </c>
      <c r="F64" s="200">
        <v>2500</v>
      </c>
      <c r="G64" s="285">
        <v>2500</v>
      </c>
      <c r="H64" s="272">
        <v>2500</v>
      </c>
      <c r="I64" s="228">
        <v>2500</v>
      </c>
      <c r="J64" s="95">
        <v>2500</v>
      </c>
    </row>
    <row r="65" spans="1:10" ht="12.75" customHeight="1" outlineLevel="1">
      <c r="A65" s="77"/>
      <c r="B65" s="87">
        <v>6370261</v>
      </c>
      <c r="C65" s="79" t="s">
        <v>88</v>
      </c>
      <c r="D65" s="294">
        <v>355</v>
      </c>
      <c r="E65" s="22">
        <v>398</v>
      </c>
      <c r="F65" s="259">
        <v>400</v>
      </c>
      <c r="G65" s="262">
        <v>400</v>
      </c>
      <c r="H65" s="246">
        <v>400</v>
      </c>
      <c r="I65" s="216">
        <v>400</v>
      </c>
      <c r="J65" s="22">
        <v>400</v>
      </c>
    </row>
    <row r="66" spans="1:10" ht="12.75" customHeight="1" outlineLevel="1">
      <c r="A66" s="77"/>
      <c r="B66" s="87">
        <v>620</v>
      </c>
      <c r="C66" s="79" t="s">
        <v>284</v>
      </c>
      <c r="D66" s="294">
        <f aca="true" t="shared" si="8" ref="D66:J66">SUM(D67:D72)</f>
        <v>682</v>
      </c>
      <c r="E66" s="22">
        <v>445</v>
      </c>
      <c r="F66" s="259">
        <f t="shared" si="8"/>
        <v>995</v>
      </c>
      <c r="G66" s="262">
        <f t="shared" si="8"/>
        <v>995</v>
      </c>
      <c r="H66" s="216">
        <f t="shared" si="8"/>
        <v>995</v>
      </c>
      <c r="I66" s="216">
        <f t="shared" si="8"/>
        <v>995</v>
      </c>
      <c r="J66" s="22">
        <f t="shared" si="8"/>
        <v>995</v>
      </c>
    </row>
    <row r="67" spans="1:10" ht="12.75" customHeight="1" hidden="1" outlineLevel="1">
      <c r="A67" s="77"/>
      <c r="B67" s="87">
        <v>621</v>
      </c>
      <c r="C67" s="79" t="s">
        <v>89</v>
      </c>
      <c r="D67" s="294">
        <v>211</v>
      </c>
      <c r="E67" s="22">
        <v>280</v>
      </c>
      <c r="F67" s="259">
        <v>280</v>
      </c>
      <c r="G67" s="262">
        <v>280</v>
      </c>
      <c r="H67" s="246">
        <v>280</v>
      </c>
      <c r="I67" s="216">
        <v>280</v>
      </c>
      <c r="J67" s="22">
        <v>280</v>
      </c>
    </row>
    <row r="68" spans="1:10" ht="12.75" customHeight="1" hidden="1" outlineLevel="1">
      <c r="A68" s="77"/>
      <c r="B68" s="87">
        <v>623</v>
      </c>
      <c r="C68" s="79" t="s">
        <v>90</v>
      </c>
      <c r="D68" s="294">
        <v>0</v>
      </c>
      <c r="E68" s="22">
        <v>10</v>
      </c>
      <c r="F68" s="259">
        <v>20</v>
      </c>
      <c r="G68" s="262">
        <v>20</v>
      </c>
      <c r="H68" s="246">
        <v>20</v>
      </c>
      <c r="I68" s="216">
        <v>20</v>
      </c>
      <c r="J68" s="22">
        <v>20</v>
      </c>
    </row>
    <row r="69" spans="1:10" ht="12.75" customHeight="1" hidden="1" outlineLevel="1">
      <c r="A69" s="77"/>
      <c r="B69" s="87">
        <v>625002</v>
      </c>
      <c r="C69" s="79" t="s">
        <v>299</v>
      </c>
      <c r="D69" s="294">
        <v>294</v>
      </c>
      <c r="E69" s="22">
        <v>410</v>
      </c>
      <c r="F69" s="259">
        <v>420</v>
      </c>
      <c r="G69" s="262">
        <v>420</v>
      </c>
      <c r="H69" s="246">
        <v>420</v>
      </c>
      <c r="I69" s="216">
        <v>420</v>
      </c>
      <c r="J69" s="22">
        <v>420</v>
      </c>
    </row>
    <row r="70" spans="1:10" ht="12.75" customHeight="1" hidden="1" outlineLevel="1">
      <c r="A70" s="77"/>
      <c r="B70" s="87">
        <v>625003</v>
      </c>
      <c r="C70" s="79" t="s">
        <v>300</v>
      </c>
      <c r="D70" s="294">
        <v>16</v>
      </c>
      <c r="E70" s="22">
        <v>25</v>
      </c>
      <c r="F70" s="259">
        <v>30</v>
      </c>
      <c r="G70" s="262">
        <v>30</v>
      </c>
      <c r="H70" s="246">
        <v>30</v>
      </c>
      <c r="I70" s="216">
        <v>30</v>
      </c>
      <c r="J70" s="22">
        <v>30</v>
      </c>
    </row>
    <row r="71" spans="1:10" ht="12.75" customHeight="1" hidden="1" outlineLevel="1">
      <c r="A71" s="77"/>
      <c r="B71" s="87">
        <v>625004</v>
      </c>
      <c r="C71" s="79" t="s">
        <v>301</v>
      </c>
      <c r="D71" s="294">
        <v>62</v>
      </c>
      <c r="E71" s="22">
        <v>90</v>
      </c>
      <c r="F71" s="259">
        <v>95</v>
      </c>
      <c r="G71" s="262">
        <v>95</v>
      </c>
      <c r="H71" s="246">
        <v>95</v>
      </c>
      <c r="I71" s="216">
        <v>95</v>
      </c>
      <c r="J71" s="22">
        <v>95</v>
      </c>
    </row>
    <row r="72" spans="1:10" ht="12.75" customHeight="1" hidden="1" outlineLevel="1">
      <c r="A72" s="77"/>
      <c r="B72" s="87">
        <v>625007</v>
      </c>
      <c r="C72" s="79" t="s">
        <v>303</v>
      </c>
      <c r="D72" s="294">
        <v>99</v>
      </c>
      <c r="E72" s="22">
        <v>140</v>
      </c>
      <c r="F72" s="259">
        <v>150</v>
      </c>
      <c r="G72" s="262">
        <v>150</v>
      </c>
      <c r="H72" s="246">
        <v>150</v>
      </c>
      <c r="I72" s="216">
        <v>150</v>
      </c>
      <c r="J72" s="22">
        <v>150</v>
      </c>
    </row>
    <row r="73" spans="1:10" ht="12.75" customHeight="1" outlineLevel="1">
      <c r="A73" s="77"/>
      <c r="B73" s="87"/>
      <c r="C73" s="79"/>
      <c r="D73" s="294"/>
      <c r="E73" s="22"/>
      <c r="F73" s="259"/>
      <c r="G73" s="262"/>
      <c r="H73" s="246"/>
      <c r="I73" s="189"/>
      <c r="J73" s="22"/>
    </row>
    <row r="74" spans="1:10" ht="12" customHeight="1">
      <c r="A74" s="85" t="s">
        <v>91</v>
      </c>
      <c r="B74" s="94"/>
      <c r="C74" s="89"/>
      <c r="D74" s="293">
        <f>SUM(D75)</f>
        <v>423</v>
      </c>
      <c r="E74" s="35">
        <f>SUM(E75)</f>
        <v>550</v>
      </c>
      <c r="F74" s="264">
        <f>F75</f>
        <v>1000</v>
      </c>
      <c r="G74" s="281">
        <f>G75</f>
        <v>1000</v>
      </c>
      <c r="H74" s="231">
        <f>H75</f>
        <v>1100</v>
      </c>
      <c r="I74" s="188">
        <f>I75</f>
        <v>1000</v>
      </c>
      <c r="J74" s="35">
        <f>J75</f>
        <v>1000</v>
      </c>
    </row>
    <row r="75" spans="1:10" ht="12" customHeight="1">
      <c r="A75" s="77">
        <v>1116</v>
      </c>
      <c r="B75" s="78">
        <v>637001</v>
      </c>
      <c r="C75" s="79" t="s">
        <v>92</v>
      </c>
      <c r="D75" s="294">
        <v>423</v>
      </c>
      <c r="E75" s="22">
        <v>550</v>
      </c>
      <c r="F75" s="259">
        <v>1000</v>
      </c>
      <c r="G75" s="262">
        <v>1000</v>
      </c>
      <c r="H75" s="246">
        <v>1100</v>
      </c>
      <c r="I75" s="189">
        <v>1000</v>
      </c>
      <c r="J75" s="22">
        <v>1000</v>
      </c>
    </row>
    <row r="76" spans="1:10" ht="12" customHeight="1">
      <c r="A76" s="77"/>
      <c r="B76" s="78"/>
      <c r="C76" s="79"/>
      <c r="D76" s="294"/>
      <c r="E76" s="22"/>
      <c r="F76" s="259"/>
      <c r="G76" s="262"/>
      <c r="H76" s="246"/>
      <c r="I76" s="189"/>
      <c r="J76" s="22"/>
    </row>
    <row r="77" spans="1:10" ht="12" customHeight="1">
      <c r="A77" s="85" t="s">
        <v>341</v>
      </c>
      <c r="B77" s="94"/>
      <c r="C77" s="89"/>
      <c r="D77" s="293">
        <f aca="true" t="shared" si="9" ref="D77:J77">SUM(D78:D83)</f>
        <v>0</v>
      </c>
      <c r="E77" s="35">
        <f t="shared" si="9"/>
        <v>710</v>
      </c>
      <c r="F77" s="264">
        <f t="shared" si="9"/>
        <v>1200</v>
      </c>
      <c r="G77" s="281">
        <f t="shared" si="9"/>
        <v>600</v>
      </c>
      <c r="H77" s="231">
        <f t="shared" si="9"/>
        <v>1800</v>
      </c>
      <c r="I77" s="188">
        <f t="shared" si="9"/>
        <v>0</v>
      </c>
      <c r="J77" s="35">
        <f t="shared" si="9"/>
        <v>0</v>
      </c>
    </row>
    <row r="78" spans="1:10" ht="12" customHeight="1">
      <c r="A78" s="77">
        <v>1116</v>
      </c>
      <c r="B78" s="78">
        <v>600</v>
      </c>
      <c r="C78" s="79" t="s">
        <v>93</v>
      </c>
      <c r="D78" s="294">
        <v>0</v>
      </c>
      <c r="E78" s="22">
        <v>710</v>
      </c>
      <c r="F78" s="259">
        <v>0</v>
      </c>
      <c r="G78" s="262">
        <v>0</v>
      </c>
      <c r="H78" s="246">
        <v>0</v>
      </c>
      <c r="I78" s="189">
        <v>0</v>
      </c>
      <c r="J78" s="22">
        <v>0</v>
      </c>
    </row>
    <row r="79" spans="1:10" ht="12" customHeight="1">
      <c r="A79" s="77"/>
      <c r="B79" s="78">
        <v>600</v>
      </c>
      <c r="C79" s="79" t="s">
        <v>286</v>
      </c>
      <c r="D79" s="294">
        <v>0</v>
      </c>
      <c r="E79" s="22">
        <v>0</v>
      </c>
      <c r="F79" s="259">
        <v>0</v>
      </c>
      <c r="G79" s="262">
        <v>0</v>
      </c>
      <c r="H79" s="246">
        <v>600</v>
      </c>
      <c r="I79" s="189">
        <v>0</v>
      </c>
      <c r="J79" s="22">
        <v>0</v>
      </c>
    </row>
    <row r="80" spans="1:10" ht="12" customHeight="1">
      <c r="A80" s="77"/>
      <c r="B80" s="87">
        <v>600</v>
      </c>
      <c r="C80" s="79" t="s">
        <v>287</v>
      </c>
      <c r="D80" s="294">
        <v>0</v>
      </c>
      <c r="E80" s="22">
        <v>0</v>
      </c>
      <c r="F80" s="259">
        <v>0</v>
      </c>
      <c r="G80" s="262">
        <v>0</v>
      </c>
      <c r="H80" s="246">
        <v>0</v>
      </c>
      <c r="I80" s="189">
        <v>0</v>
      </c>
      <c r="J80" s="22">
        <v>0</v>
      </c>
    </row>
    <row r="81" spans="1:10" ht="12" customHeight="1">
      <c r="A81" s="77"/>
      <c r="B81" s="87">
        <v>600</v>
      </c>
      <c r="C81" s="79" t="s">
        <v>318</v>
      </c>
      <c r="D81" s="294">
        <v>0</v>
      </c>
      <c r="E81" s="22">
        <v>0</v>
      </c>
      <c r="F81" s="259">
        <v>600</v>
      </c>
      <c r="G81" s="262">
        <v>600</v>
      </c>
      <c r="H81" s="246">
        <v>0</v>
      </c>
      <c r="I81" s="189">
        <v>0</v>
      </c>
      <c r="J81" s="22">
        <v>0</v>
      </c>
    </row>
    <row r="82" spans="1:10" ht="12" customHeight="1">
      <c r="A82" s="77"/>
      <c r="B82" s="87">
        <v>600</v>
      </c>
      <c r="C82" s="79" t="s">
        <v>357</v>
      </c>
      <c r="D82" s="294">
        <v>0</v>
      </c>
      <c r="E82" s="22">
        <v>0</v>
      </c>
      <c r="F82" s="259">
        <v>0</v>
      </c>
      <c r="G82" s="262">
        <v>0</v>
      </c>
      <c r="H82" s="246">
        <v>600</v>
      </c>
      <c r="I82" s="189">
        <v>0</v>
      </c>
      <c r="J82" s="22">
        <v>0</v>
      </c>
    </row>
    <row r="83" spans="1:10" ht="12" customHeight="1">
      <c r="A83" s="77"/>
      <c r="B83" s="87">
        <v>600</v>
      </c>
      <c r="C83" s="79" t="s">
        <v>317</v>
      </c>
      <c r="D83" s="294">
        <v>0</v>
      </c>
      <c r="E83" s="22">
        <v>0</v>
      </c>
      <c r="F83" s="259">
        <v>600</v>
      </c>
      <c r="G83" s="262">
        <v>0</v>
      </c>
      <c r="H83" s="246">
        <v>600</v>
      </c>
      <c r="I83" s="189">
        <v>0</v>
      </c>
      <c r="J83" s="22">
        <v>0</v>
      </c>
    </row>
    <row r="84" spans="1:10" ht="12" customHeight="1">
      <c r="A84" s="85" t="s">
        <v>94</v>
      </c>
      <c r="B84" s="94"/>
      <c r="C84" s="89"/>
      <c r="D84" s="293">
        <f aca="true" t="shared" si="10" ref="D84:J84">D85+D86+D87+D88+D89</f>
        <v>4236</v>
      </c>
      <c r="E84" s="35">
        <f t="shared" si="10"/>
        <v>3124</v>
      </c>
      <c r="F84" s="264">
        <f t="shared" si="10"/>
        <v>3150</v>
      </c>
      <c r="G84" s="281">
        <f t="shared" si="10"/>
        <v>2160</v>
      </c>
      <c r="H84" s="231">
        <f t="shared" si="10"/>
        <v>4380</v>
      </c>
      <c r="I84" s="231">
        <f t="shared" si="10"/>
        <v>3400</v>
      </c>
      <c r="J84" s="35">
        <f t="shared" si="10"/>
        <v>3650</v>
      </c>
    </row>
    <row r="85" spans="1:10" ht="12" customHeight="1">
      <c r="A85" s="77">
        <v>1116</v>
      </c>
      <c r="B85" s="78">
        <v>635002</v>
      </c>
      <c r="C85" s="79" t="s">
        <v>95</v>
      </c>
      <c r="D85" s="294">
        <v>189</v>
      </c>
      <c r="E85" s="22">
        <v>380</v>
      </c>
      <c r="F85" s="259">
        <v>1000</v>
      </c>
      <c r="G85" s="262">
        <v>300</v>
      </c>
      <c r="H85" s="246">
        <v>1500</v>
      </c>
      <c r="I85" s="216">
        <v>1000</v>
      </c>
      <c r="J85" s="22">
        <v>1000</v>
      </c>
    </row>
    <row r="86" spans="1:10" ht="12" customHeight="1">
      <c r="A86" s="77"/>
      <c r="B86" s="78">
        <v>633002</v>
      </c>
      <c r="C86" s="79" t="s">
        <v>96</v>
      </c>
      <c r="D86" s="298">
        <v>2646</v>
      </c>
      <c r="E86" s="95">
        <v>599</v>
      </c>
      <c r="F86" s="200">
        <v>0</v>
      </c>
      <c r="G86" s="285">
        <v>0</v>
      </c>
      <c r="H86" s="272">
        <v>350</v>
      </c>
      <c r="I86" s="228">
        <v>0</v>
      </c>
      <c r="J86" s="95">
        <v>0</v>
      </c>
    </row>
    <row r="87" spans="1:11" ht="12" customHeight="1">
      <c r="A87" s="77"/>
      <c r="B87" s="78">
        <v>633013</v>
      </c>
      <c r="C87" s="19" t="s">
        <v>97</v>
      </c>
      <c r="D87" s="294">
        <v>1047</v>
      </c>
      <c r="E87" s="22">
        <v>1178</v>
      </c>
      <c r="F87" s="259">
        <v>250</v>
      </c>
      <c r="G87" s="262">
        <v>160</v>
      </c>
      <c r="H87" s="246">
        <v>200</v>
      </c>
      <c r="I87" s="216">
        <v>0</v>
      </c>
      <c r="J87" s="22">
        <v>250</v>
      </c>
      <c r="K87" s="216"/>
    </row>
    <row r="88" spans="1:10" ht="12" customHeight="1" outlineLevel="1">
      <c r="A88" s="77"/>
      <c r="B88" s="87">
        <v>635009</v>
      </c>
      <c r="C88" s="79" t="s">
        <v>98</v>
      </c>
      <c r="D88" s="294">
        <v>354</v>
      </c>
      <c r="E88" s="22">
        <v>460</v>
      </c>
      <c r="F88" s="259">
        <v>700</v>
      </c>
      <c r="G88" s="262">
        <v>700</v>
      </c>
      <c r="H88" s="246">
        <v>1330</v>
      </c>
      <c r="I88" s="216">
        <v>1200</v>
      </c>
      <c r="J88" s="22">
        <v>1200</v>
      </c>
    </row>
    <row r="89" spans="1:10" ht="12" customHeight="1">
      <c r="A89" s="77"/>
      <c r="B89" s="87">
        <v>637004</v>
      </c>
      <c r="C89" s="79" t="s">
        <v>159</v>
      </c>
      <c r="D89" s="294">
        <v>0</v>
      </c>
      <c r="E89" s="22">
        <v>507</v>
      </c>
      <c r="F89" s="259">
        <v>1200</v>
      </c>
      <c r="G89" s="262">
        <v>1000</v>
      </c>
      <c r="H89" s="246">
        <v>1000</v>
      </c>
      <c r="I89" s="216">
        <v>1200</v>
      </c>
      <c r="J89" s="22">
        <v>1200</v>
      </c>
    </row>
    <row r="90" spans="1:10" ht="12" customHeight="1">
      <c r="A90" s="85" t="s">
        <v>99</v>
      </c>
      <c r="B90" s="96"/>
      <c r="C90" s="215"/>
      <c r="D90" s="293">
        <f aca="true" t="shared" si="11" ref="D90:J90">SUM(D91,D92,D96)</f>
        <v>2139</v>
      </c>
      <c r="E90" s="35">
        <f t="shared" si="11"/>
        <v>2351.15</v>
      </c>
      <c r="F90" s="264">
        <f t="shared" si="11"/>
        <v>3150</v>
      </c>
      <c r="G90" s="281">
        <f t="shared" si="11"/>
        <v>2700</v>
      </c>
      <c r="H90" s="231">
        <f t="shared" si="11"/>
        <v>3000</v>
      </c>
      <c r="I90" s="188">
        <f t="shared" si="11"/>
        <v>3150</v>
      </c>
      <c r="J90" s="35">
        <f t="shared" si="11"/>
        <v>3150</v>
      </c>
    </row>
    <row r="91" spans="1:10" ht="12" customHeight="1">
      <c r="A91" s="77">
        <v>1116</v>
      </c>
      <c r="B91" s="87">
        <v>632003</v>
      </c>
      <c r="C91" s="79" t="s">
        <v>100</v>
      </c>
      <c r="D91" s="294">
        <v>1341</v>
      </c>
      <c r="E91" s="22">
        <v>1459</v>
      </c>
      <c r="F91" s="259">
        <v>2000</v>
      </c>
      <c r="G91" s="262">
        <v>2000</v>
      </c>
      <c r="H91" s="246">
        <v>2000</v>
      </c>
      <c r="I91" s="216">
        <v>2000</v>
      </c>
      <c r="J91" s="22">
        <v>2000</v>
      </c>
    </row>
    <row r="92" spans="1:10" ht="12" customHeight="1">
      <c r="A92" s="77"/>
      <c r="B92" s="87">
        <v>6320031</v>
      </c>
      <c r="C92" s="79" t="s">
        <v>288</v>
      </c>
      <c r="D92" s="294">
        <f aca="true" t="shared" si="12" ref="D92:J92">SUM(D93:D95)</f>
        <v>798</v>
      </c>
      <c r="E92" s="22">
        <v>892.15</v>
      </c>
      <c r="F92" s="259">
        <f t="shared" si="12"/>
        <v>1150</v>
      </c>
      <c r="G92" s="262">
        <v>700</v>
      </c>
      <c r="H92" s="246">
        <v>1000</v>
      </c>
      <c r="I92" s="216">
        <f t="shared" si="12"/>
        <v>1150</v>
      </c>
      <c r="J92" s="22">
        <f t="shared" si="12"/>
        <v>1150</v>
      </c>
    </row>
    <row r="93" spans="1:10" ht="12" customHeight="1" hidden="1">
      <c r="A93" s="77"/>
      <c r="B93" s="78">
        <v>6320031</v>
      </c>
      <c r="C93" s="79" t="s">
        <v>314</v>
      </c>
      <c r="D93" s="294">
        <v>798</v>
      </c>
      <c r="E93" s="22">
        <v>400</v>
      </c>
      <c r="F93" s="259">
        <v>700</v>
      </c>
      <c r="G93" s="262"/>
      <c r="H93" s="246"/>
      <c r="I93" s="216">
        <v>700</v>
      </c>
      <c r="J93" s="22">
        <v>700</v>
      </c>
    </row>
    <row r="94" spans="1:10" ht="12" customHeight="1" hidden="1">
      <c r="A94" s="77"/>
      <c r="B94" s="78">
        <v>6320032</v>
      </c>
      <c r="C94" s="79" t="s">
        <v>101</v>
      </c>
      <c r="D94" s="294">
        <v>0</v>
      </c>
      <c r="E94" s="22">
        <v>300</v>
      </c>
      <c r="F94" s="259">
        <v>300</v>
      </c>
      <c r="G94" s="262"/>
      <c r="H94" s="246"/>
      <c r="I94" s="216">
        <v>300</v>
      </c>
      <c r="J94" s="22">
        <v>300</v>
      </c>
    </row>
    <row r="95" spans="1:10" ht="12" customHeight="1" hidden="1">
      <c r="A95" s="77"/>
      <c r="B95" s="78">
        <v>6320033</v>
      </c>
      <c r="C95" s="19" t="s">
        <v>102</v>
      </c>
      <c r="D95" s="294">
        <v>0</v>
      </c>
      <c r="E95" s="22">
        <v>300</v>
      </c>
      <c r="F95" s="259">
        <v>150</v>
      </c>
      <c r="G95" s="262"/>
      <c r="H95" s="246"/>
      <c r="I95" s="216">
        <v>150</v>
      </c>
      <c r="J95" s="22">
        <v>150</v>
      </c>
    </row>
    <row r="96" spans="1:10" ht="12" customHeight="1">
      <c r="A96" s="77"/>
      <c r="B96" s="78">
        <v>633013</v>
      </c>
      <c r="C96" s="79" t="s">
        <v>149</v>
      </c>
      <c r="D96" s="294">
        <v>0</v>
      </c>
      <c r="E96" s="22">
        <v>0</v>
      </c>
      <c r="F96" s="259">
        <v>0</v>
      </c>
      <c r="G96" s="262">
        <v>0</v>
      </c>
      <c r="H96" s="246">
        <v>0</v>
      </c>
      <c r="I96" s="216">
        <v>0</v>
      </c>
      <c r="J96" s="22">
        <v>0</v>
      </c>
    </row>
    <row r="97" spans="1:10" ht="12" customHeight="1">
      <c r="A97" s="77"/>
      <c r="B97" s="78"/>
      <c r="C97" s="79"/>
      <c r="D97" s="296"/>
      <c r="E97" s="88"/>
      <c r="F97" s="266"/>
      <c r="G97" s="283"/>
      <c r="H97" s="269"/>
      <c r="I97" s="191"/>
      <c r="J97" s="88"/>
    </row>
    <row r="98" spans="1:10" ht="12" customHeight="1">
      <c r="A98" s="86" t="s">
        <v>289</v>
      </c>
      <c r="B98" s="78"/>
      <c r="C98" s="79"/>
      <c r="D98" s="296"/>
      <c r="E98" s="88"/>
      <c r="F98" s="266"/>
      <c r="G98" s="283"/>
      <c r="H98" s="269"/>
      <c r="I98" s="191"/>
      <c r="J98" s="88"/>
    </row>
    <row r="99" spans="1:10" ht="12.75" customHeight="1" outlineLevel="1">
      <c r="A99" s="85" t="s">
        <v>358</v>
      </c>
      <c r="B99" s="82"/>
      <c r="C99" s="83"/>
      <c r="D99" s="295">
        <f>SUM(D100)</f>
        <v>2831</v>
      </c>
      <c r="E99" s="25">
        <f>SUM(E100)</f>
        <v>671</v>
      </c>
      <c r="F99" s="265">
        <f>F100</f>
        <v>670</v>
      </c>
      <c r="G99" s="282">
        <f>G100</f>
        <v>670</v>
      </c>
      <c r="H99" s="273">
        <f>H100</f>
        <v>670</v>
      </c>
      <c r="I99" s="190">
        <f>I100</f>
        <v>680</v>
      </c>
      <c r="J99" s="25">
        <f>J100</f>
        <v>690</v>
      </c>
    </row>
    <row r="100" spans="1:10" ht="12.75" customHeight="1" outlineLevel="1">
      <c r="A100" s="77">
        <v>1116</v>
      </c>
      <c r="B100" s="78">
        <v>600</v>
      </c>
      <c r="C100" s="19" t="s">
        <v>103</v>
      </c>
      <c r="D100" s="294">
        <v>2831</v>
      </c>
      <c r="E100" s="22">
        <v>671</v>
      </c>
      <c r="F100" s="259">
        <v>670</v>
      </c>
      <c r="G100" s="262">
        <v>670</v>
      </c>
      <c r="H100" s="246">
        <v>670</v>
      </c>
      <c r="I100" s="189">
        <v>680</v>
      </c>
      <c r="J100" s="22">
        <v>690</v>
      </c>
    </row>
    <row r="101" spans="1:10" ht="12" customHeight="1">
      <c r="A101" s="77"/>
      <c r="B101" s="87"/>
      <c r="C101" s="79"/>
      <c r="D101" s="294"/>
      <c r="E101" s="22"/>
      <c r="F101" s="259"/>
      <c r="G101" s="262"/>
      <c r="H101" s="246"/>
      <c r="I101" s="189"/>
      <c r="J101" s="22"/>
    </row>
    <row r="102" spans="1:10" ht="12" customHeight="1">
      <c r="A102" s="85" t="s">
        <v>104</v>
      </c>
      <c r="B102" s="91"/>
      <c r="C102" s="89"/>
      <c r="D102" s="295">
        <f aca="true" t="shared" si="13" ref="D102:J102">SUM(D103:D111)</f>
        <v>3361</v>
      </c>
      <c r="E102" s="25">
        <f t="shared" si="13"/>
        <v>2202</v>
      </c>
      <c r="F102" s="265">
        <f t="shared" si="13"/>
        <v>4150</v>
      </c>
      <c r="G102" s="282">
        <f t="shared" si="13"/>
        <v>2040</v>
      </c>
      <c r="H102" s="268">
        <f t="shared" si="13"/>
        <v>6700</v>
      </c>
      <c r="I102" s="190">
        <f t="shared" si="13"/>
        <v>6900</v>
      </c>
      <c r="J102" s="25">
        <f t="shared" si="13"/>
        <v>6900</v>
      </c>
    </row>
    <row r="103" spans="1:10" ht="12" customHeight="1">
      <c r="A103" s="77">
        <v>620</v>
      </c>
      <c r="B103" s="87">
        <v>633006</v>
      </c>
      <c r="C103" s="79" t="s">
        <v>105</v>
      </c>
      <c r="D103" s="294">
        <v>184</v>
      </c>
      <c r="E103" s="22">
        <v>146</v>
      </c>
      <c r="F103" s="259">
        <v>300</v>
      </c>
      <c r="G103" s="262">
        <v>300</v>
      </c>
      <c r="H103" s="246">
        <v>500</v>
      </c>
      <c r="I103" s="216">
        <v>300</v>
      </c>
      <c r="J103" s="22">
        <v>300</v>
      </c>
    </row>
    <row r="104" spans="1:10" ht="12" customHeight="1">
      <c r="A104" s="77"/>
      <c r="B104" s="87">
        <v>632001</v>
      </c>
      <c r="C104" s="79" t="s">
        <v>106</v>
      </c>
      <c r="D104" s="294">
        <v>363</v>
      </c>
      <c r="E104" s="22">
        <v>322</v>
      </c>
      <c r="F104" s="259">
        <v>600</v>
      </c>
      <c r="G104" s="262">
        <v>740</v>
      </c>
      <c r="H104" s="246">
        <v>700</v>
      </c>
      <c r="I104" s="216">
        <v>600</v>
      </c>
      <c r="J104" s="22">
        <v>600</v>
      </c>
    </row>
    <row r="105" spans="1:10" ht="12" customHeight="1">
      <c r="A105" s="77"/>
      <c r="B105" s="87">
        <v>633015</v>
      </c>
      <c r="C105" s="79" t="s">
        <v>107</v>
      </c>
      <c r="D105" s="294">
        <v>250</v>
      </c>
      <c r="E105" s="22">
        <v>268</v>
      </c>
      <c r="F105" s="259">
        <v>400</v>
      </c>
      <c r="G105" s="262">
        <v>400</v>
      </c>
      <c r="H105" s="246">
        <v>500</v>
      </c>
      <c r="I105" s="216">
        <v>500</v>
      </c>
      <c r="J105" s="22">
        <v>500</v>
      </c>
    </row>
    <row r="106" spans="1:10" ht="12" customHeight="1">
      <c r="A106" s="77"/>
      <c r="B106" s="87">
        <v>637004</v>
      </c>
      <c r="C106" s="79" t="s">
        <v>159</v>
      </c>
      <c r="D106" s="294">
        <v>0</v>
      </c>
      <c r="E106" s="22">
        <v>0</v>
      </c>
      <c r="F106" s="259">
        <v>500</v>
      </c>
      <c r="G106" s="262">
        <v>200</v>
      </c>
      <c r="H106" s="246">
        <v>500</v>
      </c>
      <c r="I106" s="216">
        <v>500</v>
      </c>
      <c r="J106" s="22">
        <v>500</v>
      </c>
    </row>
    <row r="107" spans="1:10" ht="12" customHeight="1">
      <c r="A107" s="77"/>
      <c r="B107" s="87">
        <v>6370041</v>
      </c>
      <c r="C107" s="79" t="s">
        <v>108</v>
      </c>
      <c r="D107" s="294">
        <v>815</v>
      </c>
      <c r="E107" s="22">
        <v>0</v>
      </c>
      <c r="F107" s="259">
        <v>0</v>
      </c>
      <c r="G107" s="262">
        <v>0</v>
      </c>
      <c r="H107" s="246">
        <v>0</v>
      </c>
      <c r="I107" s="216">
        <v>0</v>
      </c>
      <c r="J107" s="22">
        <v>0</v>
      </c>
    </row>
    <row r="108" spans="1:10" ht="12" customHeight="1">
      <c r="A108" s="77"/>
      <c r="B108" s="87">
        <v>637027</v>
      </c>
      <c r="C108" s="79" t="s">
        <v>109</v>
      </c>
      <c r="D108" s="294">
        <v>1151</v>
      </c>
      <c r="E108" s="22">
        <v>768</v>
      </c>
      <c r="F108" s="259">
        <v>1700</v>
      </c>
      <c r="G108" s="262">
        <v>300</v>
      </c>
      <c r="H108" s="246">
        <v>0</v>
      </c>
      <c r="I108" s="216">
        <v>0</v>
      </c>
      <c r="J108" s="22">
        <v>0</v>
      </c>
    </row>
    <row r="109" spans="1:10" ht="12.75" customHeight="1">
      <c r="A109" s="77"/>
      <c r="B109" s="87">
        <v>620</v>
      </c>
      <c r="C109" s="79" t="s">
        <v>110</v>
      </c>
      <c r="D109" s="294">
        <v>8</v>
      </c>
      <c r="E109" s="22">
        <v>6</v>
      </c>
      <c r="F109" s="259">
        <v>650</v>
      </c>
      <c r="G109" s="262">
        <v>100</v>
      </c>
      <c r="H109" s="246">
        <v>0</v>
      </c>
      <c r="I109" s="216">
        <v>0</v>
      </c>
      <c r="J109" s="22">
        <v>0</v>
      </c>
    </row>
    <row r="110" spans="1:10" ht="12.75" customHeight="1">
      <c r="A110" s="77"/>
      <c r="B110" s="87">
        <v>635006</v>
      </c>
      <c r="C110" s="79" t="s">
        <v>379</v>
      </c>
      <c r="D110" s="294">
        <v>0</v>
      </c>
      <c r="E110" s="22">
        <v>692</v>
      </c>
      <c r="F110" s="259">
        <v>0</v>
      </c>
      <c r="G110" s="262">
        <v>0</v>
      </c>
      <c r="H110" s="246">
        <v>4500</v>
      </c>
      <c r="I110" s="216">
        <v>5000</v>
      </c>
      <c r="J110" s="22">
        <v>5000</v>
      </c>
    </row>
    <row r="111" spans="1:10" ht="12.75" customHeight="1">
      <c r="A111" s="77"/>
      <c r="B111" s="78">
        <v>633061</v>
      </c>
      <c r="C111" s="79" t="s">
        <v>308</v>
      </c>
      <c r="D111" s="241">
        <v>590</v>
      </c>
      <c r="E111" s="31">
        <v>0</v>
      </c>
      <c r="F111" s="77">
        <v>0</v>
      </c>
      <c r="G111" s="280">
        <v>0</v>
      </c>
      <c r="H111" s="267">
        <v>0</v>
      </c>
      <c r="I111" s="26">
        <v>0</v>
      </c>
      <c r="J111" s="31">
        <v>0</v>
      </c>
    </row>
    <row r="112" spans="1:10" ht="12" customHeight="1">
      <c r="A112" s="84"/>
      <c r="B112" s="78"/>
      <c r="C112" s="79"/>
      <c r="D112" s="294"/>
      <c r="E112" s="22"/>
      <c r="F112" s="259"/>
      <c r="G112" s="262"/>
      <c r="H112" s="246"/>
      <c r="I112" s="189"/>
      <c r="J112" s="22"/>
    </row>
    <row r="113" spans="1:10" ht="12" customHeight="1">
      <c r="A113" s="86" t="s">
        <v>290</v>
      </c>
      <c r="B113" s="78"/>
      <c r="C113" s="79"/>
      <c r="D113" s="294"/>
      <c r="E113" s="22"/>
      <c r="F113" s="259"/>
      <c r="G113" s="262"/>
      <c r="H113" s="246"/>
      <c r="I113" s="189"/>
      <c r="J113" s="22"/>
    </row>
    <row r="114" spans="1:10" ht="12" customHeight="1">
      <c r="A114" s="85" t="s">
        <v>111</v>
      </c>
      <c r="B114" s="82"/>
      <c r="C114" s="83"/>
      <c r="D114" s="295">
        <f aca="true" t="shared" si="14" ref="D114:J114">SUM(D115:D121)</f>
        <v>850</v>
      </c>
      <c r="E114" s="25">
        <f t="shared" si="14"/>
        <v>5998</v>
      </c>
      <c r="F114" s="265">
        <f t="shared" si="14"/>
        <v>6000</v>
      </c>
      <c r="G114" s="282">
        <f t="shared" si="14"/>
        <v>13829</v>
      </c>
      <c r="H114" s="282">
        <f t="shared" si="14"/>
        <v>0</v>
      </c>
      <c r="I114" s="190">
        <f t="shared" si="14"/>
        <v>0</v>
      </c>
      <c r="J114" s="25">
        <f t="shared" si="14"/>
        <v>0</v>
      </c>
    </row>
    <row r="115" spans="1:10" ht="12" customHeight="1">
      <c r="A115" s="200">
        <v>320</v>
      </c>
      <c r="B115" s="78">
        <v>633007</v>
      </c>
      <c r="C115" s="79" t="s">
        <v>112</v>
      </c>
      <c r="D115" s="294">
        <v>0</v>
      </c>
      <c r="E115" s="22">
        <v>5998</v>
      </c>
      <c r="F115" s="259">
        <v>6000</v>
      </c>
      <c r="G115" s="262">
        <v>11869</v>
      </c>
      <c r="H115" s="246">
        <v>0</v>
      </c>
      <c r="I115" s="189">
        <v>0</v>
      </c>
      <c r="J115" s="22">
        <v>0</v>
      </c>
    </row>
    <row r="116" spans="1:10" ht="12" customHeight="1">
      <c r="A116" s="200"/>
      <c r="B116" s="78">
        <v>634001</v>
      </c>
      <c r="C116" s="79" t="s">
        <v>346</v>
      </c>
      <c r="D116" s="294">
        <v>0</v>
      </c>
      <c r="E116" s="22">
        <v>0</v>
      </c>
      <c r="F116" s="259">
        <v>0</v>
      </c>
      <c r="G116" s="262">
        <v>300</v>
      </c>
      <c r="H116" s="246">
        <v>0</v>
      </c>
      <c r="I116" s="189">
        <v>0</v>
      </c>
      <c r="J116" s="22">
        <v>0</v>
      </c>
    </row>
    <row r="117" spans="1:10" ht="12" customHeight="1">
      <c r="A117" s="200"/>
      <c r="B117" s="78">
        <v>634002</v>
      </c>
      <c r="C117" s="79" t="s">
        <v>347</v>
      </c>
      <c r="D117" s="294">
        <v>0</v>
      </c>
      <c r="E117" s="22">
        <v>0</v>
      </c>
      <c r="F117" s="259">
        <v>0</v>
      </c>
      <c r="G117" s="262">
        <v>500</v>
      </c>
      <c r="H117" s="246">
        <v>0</v>
      </c>
      <c r="I117" s="189">
        <v>0</v>
      </c>
      <c r="J117" s="22">
        <v>0</v>
      </c>
    </row>
    <row r="118" spans="1:10" ht="12" customHeight="1">
      <c r="A118" s="200"/>
      <c r="B118" s="78">
        <v>637002</v>
      </c>
      <c r="C118" s="79" t="s">
        <v>348</v>
      </c>
      <c r="D118" s="294">
        <v>0</v>
      </c>
      <c r="E118" s="22">
        <v>0</v>
      </c>
      <c r="F118" s="259">
        <v>0</v>
      </c>
      <c r="G118" s="262">
        <v>1000</v>
      </c>
      <c r="H118" s="246">
        <v>0</v>
      </c>
      <c r="I118" s="189">
        <v>0</v>
      </c>
      <c r="J118" s="22">
        <v>0</v>
      </c>
    </row>
    <row r="119" spans="1:10" ht="12" customHeight="1">
      <c r="A119" s="200"/>
      <c r="B119" s="78">
        <v>634003</v>
      </c>
      <c r="C119" s="79" t="s">
        <v>372</v>
      </c>
      <c r="D119" s="294">
        <v>0</v>
      </c>
      <c r="E119" s="22">
        <v>0</v>
      </c>
      <c r="F119" s="259">
        <v>0</v>
      </c>
      <c r="G119" s="262">
        <v>0</v>
      </c>
      <c r="H119" s="246">
        <v>0</v>
      </c>
      <c r="I119" s="189">
        <v>0</v>
      </c>
      <c r="J119" s="22">
        <v>0</v>
      </c>
    </row>
    <row r="120" spans="1:10" ht="12" customHeight="1">
      <c r="A120" s="200"/>
      <c r="B120" s="78">
        <v>637004</v>
      </c>
      <c r="C120" s="79" t="s">
        <v>159</v>
      </c>
      <c r="D120" s="294">
        <v>0</v>
      </c>
      <c r="E120" s="22">
        <v>0</v>
      </c>
      <c r="F120" s="259">
        <v>0</v>
      </c>
      <c r="G120" s="262">
        <v>160</v>
      </c>
      <c r="H120" s="246">
        <v>0</v>
      </c>
      <c r="I120" s="189">
        <v>0</v>
      </c>
      <c r="J120" s="22">
        <v>0</v>
      </c>
    </row>
    <row r="121" spans="1:10" ht="12" customHeight="1">
      <c r="A121" s="84"/>
      <c r="B121" s="78">
        <v>637001</v>
      </c>
      <c r="C121" s="79" t="s">
        <v>309</v>
      </c>
      <c r="D121" s="294">
        <v>850</v>
      </c>
      <c r="E121" s="22">
        <v>0</v>
      </c>
      <c r="F121" s="259">
        <v>0</v>
      </c>
      <c r="G121" s="262">
        <v>0</v>
      </c>
      <c r="H121" s="246">
        <v>0</v>
      </c>
      <c r="I121" s="189">
        <v>0</v>
      </c>
      <c r="J121" s="22">
        <v>0</v>
      </c>
    </row>
    <row r="122" spans="1:10" ht="12" customHeight="1">
      <c r="A122" s="81" t="s">
        <v>113</v>
      </c>
      <c r="B122" s="82"/>
      <c r="C122" s="83"/>
      <c r="D122" s="295">
        <f>SUM(D123)</f>
        <v>9652</v>
      </c>
      <c r="E122" s="25">
        <f>SUM(E123)</f>
        <v>10537</v>
      </c>
      <c r="F122" s="265">
        <f>F123</f>
        <v>10000</v>
      </c>
      <c r="G122" s="282">
        <f>G123</f>
        <v>10000</v>
      </c>
      <c r="H122" s="268">
        <f>H123</f>
        <v>10000</v>
      </c>
      <c r="I122" s="190">
        <f>I123</f>
        <v>10000</v>
      </c>
      <c r="J122" s="25">
        <f>J123</f>
        <v>10000</v>
      </c>
    </row>
    <row r="123" spans="1:10" ht="12" customHeight="1">
      <c r="A123" s="97">
        <v>640</v>
      </c>
      <c r="B123" s="78">
        <v>632001</v>
      </c>
      <c r="C123" s="79" t="s">
        <v>106</v>
      </c>
      <c r="D123" s="294">
        <v>9652</v>
      </c>
      <c r="E123" s="22">
        <v>10537</v>
      </c>
      <c r="F123" s="259">
        <v>10000</v>
      </c>
      <c r="G123" s="262">
        <v>10000</v>
      </c>
      <c r="H123" s="246">
        <v>10000</v>
      </c>
      <c r="I123" s="189">
        <v>10000</v>
      </c>
      <c r="J123" s="22">
        <v>10000</v>
      </c>
    </row>
    <row r="124" spans="1:10" ht="12" customHeight="1">
      <c r="A124" s="97"/>
      <c r="B124" s="78"/>
      <c r="C124" s="79"/>
      <c r="D124" s="294"/>
      <c r="E124" s="22"/>
      <c r="F124" s="259"/>
      <c r="G124" s="262"/>
      <c r="H124" s="246"/>
      <c r="I124" s="189"/>
      <c r="J124" s="22"/>
    </row>
    <row r="125" spans="1:10" ht="12" customHeight="1">
      <c r="A125" s="81" t="s">
        <v>114</v>
      </c>
      <c r="B125" s="82"/>
      <c r="C125" s="83"/>
      <c r="D125" s="295">
        <f>SUM(D126:D128)</f>
        <v>1281</v>
      </c>
      <c r="E125" s="25">
        <f>SUM(E126:E128)</f>
        <v>2309</v>
      </c>
      <c r="F125" s="265">
        <f>F126+F127+F128</f>
        <v>3300</v>
      </c>
      <c r="G125" s="282">
        <f>G126+G127+G128</f>
        <v>2250</v>
      </c>
      <c r="H125" s="268">
        <f>H126+H127+H128</f>
        <v>2500</v>
      </c>
      <c r="I125" s="190">
        <f>I126+I127+I128</f>
        <v>2700</v>
      </c>
      <c r="J125" s="25">
        <f>J126+J127+J128</f>
        <v>2700</v>
      </c>
    </row>
    <row r="126" spans="1:10" ht="12" customHeight="1">
      <c r="A126" s="97">
        <v>640</v>
      </c>
      <c r="B126" s="78">
        <v>633006</v>
      </c>
      <c r="C126" s="79" t="s">
        <v>105</v>
      </c>
      <c r="D126" s="294">
        <v>0</v>
      </c>
      <c r="E126" s="22">
        <v>264</v>
      </c>
      <c r="F126" s="259">
        <v>500</v>
      </c>
      <c r="G126" s="262">
        <v>250</v>
      </c>
      <c r="H126" s="246">
        <v>500</v>
      </c>
      <c r="I126" s="216">
        <v>500</v>
      </c>
      <c r="J126" s="22">
        <v>500</v>
      </c>
    </row>
    <row r="127" spans="1:10" ht="12" customHeight="1">
      <c r="A127" s="97"/>
      <c r="B127" s="78">
        <v>635004</v>
      </c>
      <c r="C127" s="79" t="s">
        <v>115</v>
      </c>
      <c r="D127" s="294">
        <v>1281</v>
      </c>
      <c r="E127" s="22">
        <v>2045</v>
      </c>
      <c r="F127" s="259">
        <v>1800</v>
      </c>
      <c r="G127" s="262">
        <v>1000</v>
      </c>
      <c r="H127" s="246">
        <v>1000</v>
      </c>
      <c r="I127" s="216">
        <v>1200</v>
      </c>
      <c r="J127" s="22">
        <v>1200</v>
      </c>
    </row>
    <row r="128" spans="1:10" ht="12" customHeight="1">
      <c r="A128" s="97"/>
      <c r="B128" s="78">
        <v>637004</v>
      </c>
      <c r="C128" s="79" t="s">
        <v>159</v>
      </c>
      <c r="D128" s="294">
        <v>0</v>
      </c>
      <c r="E128" s="22">
        <v>0</v>
      </c>
      <c r="F128" s="259">
        <v>1000</v>
      </c>
      <c r="G128" s="262">
        <v>1000</v>
      </c>
      <c r="H128" s="246">
        <v>1000</v>
      </c>
      <c r="I128" s="216">
        <v>1000</v>
      </c>
      <c r="J128" s="22">
        <v>1000</v>
      </c>
    </row>
    <row r="129" spans="1:10" ht="12" customHeight="1">
      <c r="A129" s="97"/>
      <c r="B129" s="78"/>
      <c r="C129" s="79"/>
      <c r="D129" s="294"/>
      <c r="E129" s="22"/>
      <c r="F129" s="259"/>
      <c r="G129" s="262"/>
      <c r="H129" s="246"/>
      <c r="I129" s="189"/>
      <c r="J129" s="22"/>
    </row>
    <row r="130" spans="1:10" ht="12" customHeight="1">
      <c r="A130" s="86" t="s">
        <v>291</v>
      </c>
      <c r="B130" s="78"/>
      <c r="C130" s="79"/>
      <c r="D130" s="294"/>
      <c r="E130" s="22"/>
      <c r="F130" s="259"/>
      <c r="G130" s="262"/>
      <c r="H130" s="246"/>
      <c r="I130" s="189"/>
      <c r="J130" s="22"/>
    </row>
    <row r="131" spans="1:10" ht="12" customHeight="1">
      <c r="A131" s="81" t="s">
        <v>116</v>
      </c>
      <c r="B131" s="82"/>
      <c r="C131" s="83"/>
      <c r="D131" s="295">
        <f>SUM(D132:D135)</f>
        <v>23773</v>
      </c>
      <c r="E131" s="25">
        <f>SUM(E132:E135)</f>
        <v>16794</v>
      </c>
      <c r="F131" s="265">
        <f>F132+F133+F134+F135</f>
        <v>21500</v>
      </c>
      <c r="G131" s="282">
        <f>G132+G133+G134+G135</f>
        <v>18500</v>
      </c>
      <c r="H131" s="268">
        <f>H132+H133+H134+H135</f>
        <v>27660</v>
      </c>
      <c r="I131" s="190">
        <f>I132+I133+I134+I135</f>
        <v>21500</v>
      </c>
      <c r="J131" s="25">
        <f>J132+J133+J134+J135</f>
        <v>22500</v>
      </c>
    </row>
    <row r="132" spans="1:10" ht="12" customHeight="1">
      <c r="A132" s="97">
        <v>510</v>
      </c>
      <c r="B132" s="78">
        <v>633004</v>
      </c>
      <c r="C132" s="79" t="s">
        <v>117</v>
      </c>
      <c r="D132" s="294">
        <v>3535</v>
      </c>
      <c r="E132" s="22">
        <v>1053</v>
      </c>
      <c r="F132" s="259">
        <v>0</v>
      </c>
      <c r="G132" s="262">
        <v>0</v>
      </c>
      <c r="H132" s="246">
        <v>6160</v>
      </c>
      <c r="I132" s="216">
        <v>0</v>
      </c>
      <c r="J132" s="22">
        <v>500</v>
      </c>
    </row>
    <row r="133" spans="1:10" ht="12" customHeight="1">
      <c r="A133" s="97"/>
      <c r="B133" s="78">
        <v>633006</v>
      </c>
      <c r="C133" s="79" t="s">
        <v>105</v>
      </c>
      <c r="D133" s="294">
        <v>12</v>
      </c>
      <c r="E133" s="22">
        <v>420</v>
      </c>
      <c r="F133" s="259">
        <v>500</v>
      </c>
      <c r="G133" s="262">
        <v>500</v>
      </c>
      <c r="H133" s="246">
        <v>500</v>
      </c>
      <c r="I133" s="216">
        <v>500</v>
      </c>
      <c r="J133" s="22">
        <v>500</v>
      </c>
    </row>
    <row r="134" spans="1:10" ht="12" customHeight="1">
      <c r="A134" s="97"/>
      <c r="B134" s="78">
        <v>637004</v>
      </c>
      <c r="C134" s="79" t="s">
        <v>359</v>
      </c>
      <c r="D134" s="294">
        <v>13700</v>
      </c>
      <c r="E134" s="22">
        <v>11103</v>
      </c>
      <c r="F134" s="259">
        <v>13000</v>
      </c>
      <c r="G134" s="262">
        <v>10000</v>
      </c>
      <c r="H134" s="246">
        <v>13000</v>
      </c>
      <c r="I134" s="216">
        <v>13000</v>
      </c>
      <c r="J134" s="22">
        <v>13500</v>
      </c>
    </row>
    <row r="135" spans="1:10" ht="12" customHeight="1">
      <c r="A135" s="97"/>
      <c r="B135" s="78">
        <v>6370041</v>
      </c>
      <c r="C135" s="79" t="s">
        <v>118</v>
      </c>
      <c r="D135" s="294">
        <v>6526</v>
      </c>
      <c r="E135" s="22">
        <v>4218</v>
      </c>
      <c r="F135" s="259">
        <v>8000</v>
      </c>
      <c r="G135" s="262">
        <v>8000</v>
      </c>
      <c r="H135" s="246">
        <v>8000</v>
      </c>
      <c r="I135" s="216">
        <v>8000</v>
      </c>
      <c r="J135" s="22">
        <v>8000</v>
      </c>
    </row>
    <row r="136" spans="1:10" ht="12" customHeight="1">
      <c r="A136" s="97"/>
      <c r="B136" s="78"/>
      <c r="C136" s="79"/>
      <c r="D136" s="294"/>
      <c r="E136" s="22"/>
      <c r="F136" s="259"/>
      <c r="G136" s="262"/>
      <c r="H136" s="246"/>
      <c r="I136" s="189"/>
      <c r="J136" s="22"/>
    </row>
    <row r="137" spans="1:10" ht="12" customHeight="1">
      <c r="A137" s="81" t="s">
        <v>119</v>
      </c>
      <c r="B137" s="82"/>
      <c r="C137" s="83"/>
      <c r="D137" s="295">
        <f>SUM(D138:D139)</f>
        <v>1272</v>
      </c>
      <c r="E137" s="25">
        <f>SUM(E138:E139)</f>
        <v>702</v>
      </c>
      <c r="F137" s="265">
        <f>F138+F139</f>
        <v>775</v>
      </c>
      <c r="G137" s="282">
        <f>G138+G139</f>
        <v>675</v>
      </c>
      <c r="H137" s="273">
        <f>H138+H139</f>
        <v>675</v>
      </c>
      <c r="I137" s="190">
        <f>I138+I139</f>
        <v>785</v>
      </c>
      <c r="J137" s="25">
        <f>J138+J139</f>
        <v>785</v>
      </c>
    </row>
    <row r="138" spans="1:10" ht="12" customHeight="1">
      <c r="A138" s="97">
        <v>510</v>
      </c>
      <c r="B138" s="78">
        <v>6370041</v>
      </c>
      <c r="C138" s="79" t="s">
        <v>120</v>
      </c>
      <c r="D138" s="294">
        <v>1192</v>
      </c>
      <c r="E138" s="22">
        <v>624</v>
      </c>
      <c r="F138" s="259">
        <v>700</v>
      </c>
      <c r="G138" s="262">
        <v>600</v>
      </c>
      <c r="H138" s="246">
        <v>600</v>
      </c>
      <c r="I138" s="189">
        <v>700</v>
      </c>
      <c r="J138" s="22">
        <v>700</v>
      </c>
    </row>
    <row r="139" spans="1:10" ht="12" customHeight="1">
      <c r="A139" s="97">
        <v>111</v>
      </c>
      <c r="B139" s="78">
        <v>6370041</v>
      </c>
      <c r="C139" s="79" t="s">
        <v>120</v>
      </c>
      <c r="D139" s="294">
        <v>80</v>
      </c>
      <c r="E139" s="22">
        <v>78</v>
      </c>
      <c r="F139" s="259">
        <v>75</v>
      </c>
      <c r="G139" s="262">
        <v>75</v>
      </c>
      <c r="H139" s="246">
        <v>75</v>
      </c>
      <c r="I139" s="189">
        <v>85</v>
      </c>
      <c r="J139" s="22">
        <v>85</v>
      </c>
    </row>
    <row r="140" spans="1:10" ht="12" customHeight="1">
      <c r="A140" s="97"/>
      <c r="B140" s="78"/>
      <c r="C140" s="79"/>
      <c r="D140" s="294"/>
      <c r="E140" s="22"/>
      <c r="F140" s="259"/>
      <c r="G140" s="262"/>
      <c r="H140" s="246"/>
      <c r="I140" s="189"/>
      <c r="J140" s="22"/>
    </row>
    <row r="141" spans="1:10" ht="12" customHeight="1">
      <c r="A141" s="86" t="s">
        <v>292</v>
      </c>
      <c r="B141" s="78"/>
      <c r="C141" s="79"/>
      <c r="D141" s="294"/>
      <c r="E141" s="22"/>
      <c r="F141" s="259"/>
      <c r="G141" s="262"/>
      <c r="H141" s="246"/>
      <c r="I141" s="189"/>
      <c r="J141" s="22"/>
    </row>
    <row r="142" spans="1:10" ht="12" customHeight="1">
      <c r="A142" s="81" t="s">
        <v>121</v>
      </c>
      <c r="B142" s="82"/>
      <c r="C142" s="83"/>
      <c r="D142" s="295">
        <f aca="true" t="shared" si="15" ref="D142:J142">SUM(D143:D149)</f>
        <v>269</v>
      </c>
      <c r="E142" s="25">
        <f t="shared" si="15"/>
        <v>974</v>
      </c>
      <c r="F142" s="265">
        <f>SUM(F143:F152)</f>
        <v>5335</v>
      </c>
      <c r="G142" s="282">
        <f>SUM(G143:G152)</f>
        <v>8365</v>
      </c>
      <c r="H142" s="268">
        <f>SUM(H143:H152)</f>
        <v>21775</v>
      </c>
      <c r="I142" s="190">
        <f t="shared" si="15"/>
        <v>5835</v>
      </c>
      <c r="J142" s="25">
        <f t="shared" si="15"/>
        <v>5835</v>
      </c>
    </row>
    <row r="143" spans="1:10" ht="12" customHeight="1">
      <c r="A143" s="97">
        <v>111</v>
      </c>
      <c r="B143" s="78">
        <v>633006</v>
      </c>
      <c r="C143" s="79" t="s">
        <v>122</v>
      </c>
      <c r="D143" s="294">
        <v>37</v>
      </c>
      <c r="E143" s="22">
        <v>37</v>
      </c>
      <c r="F143" s="259">
        <v>35</v>
      </c>
      <c r="G143" s="262">
        <v>700</v>
      </c>
      <c r="H143" s="246">
        <v>35</v>
      </c>
      <c r="I143" s="216">
        <v>35</v>
      </c>
      <c r="J143" s="22">
        <v>35</v>
      </c>
    </row>
    <row r="144" spans="1:10" ht="12" customHeight="1">
      <c r="A144" s="97">
        <v>451</v>
      </c>
      <c r="B144" s="78">
        <v>635006</v>
      </c>
      <c r="C144" s="79" t="s">
        <v>384</v>
      </c>
      <c r="D144" s="294">
        <v>0</v>
      </c>
      <c r="E144" s="22">
        <v>486</v>
      </c>
      <c r="F144" s="259">
        <v>500</v>
      </c>
      <c r="G144" s="262">
        <v>3000</v>
      </c>
      <c r="H144" s="246">
        <v>500</v>
      </c>
      <c r="I144" s="216">
        <v>500</v>
      </c>
      <c r="J144" s="22">
        <v>500</v>
      </c>
    </row>
    <row r="145" spans="1:10" ht="12" customHeight="1">
      <c r="A145" s="97"/>
      <c r="B145" s="78">
        <v>637004</v>
      </c>
      <c r="C145" s="79" t="s">
        <v>123</v>
      </c>
      <c r="D145" s="294">
        <v>183</v>
      </c>
      <c r="E145" s="22">
        <v>0</v>
      </c>
      <c r="F145" s="259">
        <v>300</v>
      </c>
      <c r="G145" s="262">
        <v>50</v>
      </c>
      <c r="H145" s="246">
        <v>300</v>
      </c>
      <c r="I145" s="216">
        <v>300</v>
      </c>
      <c r="J145" s="22">
        <v>300</v>
      </c>
    </row>
    <row r="146" spans="1:10" ht="12" customHeight="1">
      <c r="A146" s="97"/>
      <c r="B146" s="78">
        <v>6330061</v>
      </c>
      <c r="C146" s="79" t="s">
        <v>124</v>
      </c>
      <c r="D146" s="294">
        <v>49</v>
      </c>
      <c r="E146" s="22">
        <v>181</v>
      </c>
      <c r="F146" s="259">
        <v>1000</v>
      </c>
      <c r="G146" s="262">
        <v>500</v>
      </c>
      <c r="H146" s="246">
        <v>1000</v>
      </c>
      <c r="I146" s="216">
        <v>1000</v>
      </c>
      <c r="J146" s="22">
        <v>1000</v>
      </c>
    </row>
    <row r="147" spans="1:10" ht="12" customHeight="1">
      <c r="A147" s="97"/>
      <c r="B147" s="78">
        <v>6370041</v>
      </c>
      <c r="C147" s="79" t="s">
        <v>125</v>
      </c>
      <c r="D147" s="294">
        <v>0</v>
      </c>
      <c r="E147" s="22">
        <v>90</v>
      </c>
      <c r="F147" s="259">
        <v>3000</v>
      </c>
      <c r="G147" s="262">
        <v>3000</v>
      </c>
      <c r="H147" s="246">
        <v>3000</v>
      </c>
      <c r="I147" s="216">
        <v>3000</v>
      </c>
      <c r="J147" s="22">
        <v>3000</v>
      </c>
    </row>
    <row r="148" spans="1:10" ht="12" customHeight="1">
      <c r="A148" s="97"/>
      <c r="B148" s="78">
        <v>6370042</v>
      </c>
      <c r="C148" s="79" t="s">
        <v>126</v>
      </c>
      <c r="D148" s="294">
        <v>0</v>
      </c>
      <c r="E148" s="22">
        <v>180</v>
      </c>
      <c r="F148" s="259">
        <v>500</v>
      </c>
      <c r="G148" s="262">
        <v>150</v>
      </c>
      <c r="H148" s="246">
        <v>500</v>
      </c>
      <c r="I148" s="216">
        <v>500</v>
      </c>
      <c r="J148" s="22">
        <v>500</v>
      </c>
    </row>
    <row r="149" spans="1:10" ht="12" customHeight="1">
      <c r="A149" s="97"/>
      <c r="B149" s="78">
        <v>633006</v>
      </c>
      <c r="C149" s="79" t="s">
        <v>105</v>
      </c>
      <c r="D149" s="294">
        <v>0</v>
      </c>
      <c r="E149" s="22">
        <v>0</v>
      </c>
      <c r="F149" s="259">
        <v>0</v>
      </c>
      <c r="G149" s="262">
        <v>0</v>
      </c>
      <c r="H149" s="246">
        <v>8000</v>
      </c>
      <c r="I149" s="216">
        <v>500</v>
      </c>
      <c r="J149" s="22">
        <v>500</v>
      </c>
    </row>
    <row r="150" spans="1:10" ht="12" customHeight="1">
      <c r="A150" s="97"/>
      <c r="B150" s="78">
        <v>636002</v>
      </c>
      <c r="C150" s="79" t="s">
        <v>349</v>
      </c>
      <c r="D150" s="294">
        <v>0</v>
      </c>
      <c r="E150" s="22">
        <v>0</v>
      </c>
      <c r="F150" s="259">
        <v>0</v>
      </c>
      <c r="G150" s="262">
        <v>30</v>
      </c>
      <c r="H150" s="246">
        <v>120</v>
      </c>
      <c r="I150" s="189">
        <v>120</v>
      </c>
      <c r="J150" s="22">
        <v>120</v>
      </c>
    </row>
    <row r="151" spans="1:10" ht="12" customHeight="1">
      <c r="A151" s="97"/>
      <c r="B151" s="78">
        <v>637004</v>
      </c>
      <c r="C151" s="79" t="s">
        <v>350</v>
      </c>
      <c r="D151" s="294">
        <v>0</v>
      </c>
      <c r="E151" s="22">
        <v>0</v>
      </c>
      <c r="F151" s="259">
        <v>0</v>
      </c>
      <c r="G151" s="262">
        <v>300</v>
      </c>
      <c r="H151" s="246">
        <v>120</v>
      </c>
      <c r="I151" s="189">
        <v>0</v>
      </c>
      <c r="J151" s="22">
        <v>0</v>
      </c>
    </row>
    <row r="152" spans="1:10" ht="12" customHeight="1">
      <c r="A152" s="97"/>
      <c r="B152" s="78">
        <v>637004</v>
      </c>
      <c r="C152" s="79" t="s">
        <v>389</v>
      </c>
      <c r="D152" s="294">
        <v>0</v>
      </c>
      <c r="E152" s="22">
        <v>0</v>
      </c>
      <c r="F152" s="259">
        <v>0</v>
      </c>
      <c r="G152" s="262">
        <v>635</v>
      </c>
      <c r="H152" s="246">
        <v>8200</v>
      </c>
      <c r="I152" s="189">
        <v>700</v>
      </c>
      <c r="J152" s="22">
        <v>700</v>
      </c>
    </row>
    <row r="153" spans="1:10" ht="12" customHeight="1">
      <c r="A153" s="97"/>
      <c r="B153" s="78"/>
      <c r="C153" s="79"/>
      <c r="D153" s="297"/>
      <c r="E153" s="90"/>
      <c r="F153" s="86"/>
      <c r="G153" s="284"/>
      <c r="H153" s="270"/>
      <c r="I153" s="93"/>
      <c r="J153" s="90"/>
    </row>
    <row r="154" spans="1:10" ht="12" customHeight="1">
      <c r="A154" s="86" t="s">
        <v>293</v>
      </c>
      <c r="B154" s="78"/>
      <c r="C154" s="79"/>
      <c r="D154" s="297"/>
      <c r="E154" s="90"/>
      <c r="F154" s="86"/>
      <c r="G154" s="284"/>
      <c r="H154" s="270"/>
      <c r="I154" s="93"/>
      <c r="J154" s="90"/>
    </row>
    <row r="155" spans="1:10" ht="12" customHeight="1">
      <c r="A155" s="201" t="s">
        <v>127</v>
      </c>
      <c r="B155" s="94"/>
      <c r="C155" s="89"/>
      <c r="D155" s="295">
        <f aca="true" t="shared" si="16" ref="D155:J155">SUM(D156,D157,D162,D170:D191)</f>
        <v>37185</v>
      </c>
      <c r="E155" s="25">
        <f t="shared" si="16"/>
        <v>57431</v>
      </c>
      <c r="F155" s="265">
        <f t="shared" si="16"/>
        <v>77300</v>
      </c>
      <c r="G155" s="282">
        <f t="shared" si="16"/>
        <v>75080</v>
      </c>
      <c r="H155" s="268">
        <f t="shared" si="16"/>
        <v>79650</v>
      </c>
      <c r="I155" s="190">
        <f t="shared" si="16"/>
        <v>80100</v>
      </c>
      <c r="J155" s="25">
        <f t="shared" si="16"/>
        <v>80100</v>
      </c>
    </row>
    <row r="156" spans="1:10" ht="12" customHeight="1">
      <c r="A156" s="97">
        <v>111</v>
      </c>
      <c r="B156" s="78">
        <v>633006</v>
      </c>
      <c r="C156" s="79" t="s">
        <v>128</v>
      </c>
      <c r="D156" s="294">
        <v>1070</v>
      </c>
      <c r="E156" s="22">
        <v>738</v>
      </c>
      <c r="F156" s="259">
        <v>800</v>
      </c>
      <c r="G156" s="262">
        <v>1000</v>
      </c>
      <c r="H156" s="246">
        <v>1200</v>
      </c>
      <c r="I156" s="216">
        <v>800</v>
      </c>
      <c r="J156" s="22">
        <v>800</v>
      </c>
    </row>
    <row r="157" spans="1:10" ht="12" customHeight="1">
      <c r="A157" s="186">
        <v>9111</v>
      </c>
      <c r="B157" s="92">
        <v>610</v>
      </c>
      <c r="C157" s="99" t="s">
        <v>129</v>
      </c>
      <c r="D157" s="296">
        <f aca="true" t="shared" si="17" ref="D157:J157">SUM(D158:D161)</f>
        <v>18252</v>
      </c>
      <c r="E157" s="88">
        <f t="shared" si="17"/>
        <v>22941</v>
      </c>
      <c r="F157" s="266">
        <f t="shared" si="17"/>
        <v>39600</v>
      </c>
      <c r="G157" s="283">
        <f t="shared" si="17"/>
        <v>39600</v>
      </c>
      <c r="H157" s="229">
        <f t="shared" si="17"/>
        <v>45500</v>
      </c>
      <c r="I157" s="229">
        <v>44500</v>
      </c>
      <c r="J157" s="88">
        <f t="shared" si="17"/>
        <v>44500</v>
      </c>
    </row>
    <row r="158" spans="1:10" ht="12" customHeight="1">
      <c r="A158" s="97"/>
      <c r="B158" s="78">
        <v>611</v>
      </c>
      <c r="C158" s="79" t="s">
        <v>73</v>
      </c>
      <c r="D158" s="294">
        <v>17216</v>
      </c>
      <c r="E158" s="22">
        <v>20736</v>
      </c>
      <c r="F158" s="259">
        <v>32000</v>
      </c>
      <c r="G158" s="262">
        <v>32000</v>
      </c>
      <c r="H158" s="246">
        <v>35000</v>
      </c>
      <c r="I158" s="216">
        <v>35000</v>
      </c>
      <c r="J158" s="22">
        <v>35000</v>
      </c>
    </row>
    <row r="159" spans="1:10" ht="12" customHeight="1">
      <c r="A159" s="97"/>
      <c r="B159" s="78">
        <v>612002</v>
      </c>
      <c r="C159" s="79" t="s">
        <v>360</v>
      </c>
      <c r="D159" s="294">
        <v>97</v>
      </c>
      <c r="E159" s="22">
        <v>580</v>
      </c>
      <c r="F159" s="259">
        <v>2100</v>
      </c>
      <c r="G159" s="262">
        <v>2100</v>
      </c>
      <c r="H159" s="246">
        <v>3000</v>
      </c>
      <c r="I159" s="216">
        <v>3000</v>
      </c>
      <c r="J159" s="22">
        <v>3000</v>
      </c>
    </row>
    <row r="160" spans="1:10" ht="12" customHeight="1">
      <c r="A160" s="97"/>
      <c r="B160" s="78">
        <v>612001</v>
      </c>
      <c r="C160" s="79" t="s">
        <v>130</v>
      </c>
      <c r="D160" s="294">
        <v>639</v>
      </c>
      <c r="E160" s="22">
        <v>925</v>
      </c>
      <c r="F160" s="259">
        <v>4000</v>
      </c>
      <c r="G160" s="262">
        <v>4000</v>
      </c>
      <c r="H160" s="246">
        <v>6000</v>
      </c>
      <c r="I160" s="216">
        <v>5000</v>
      </c>
      <c r="J160" s="22">
        <v>5000</v>
      </c>
    </row>
    <row r="161" spans="1:10" ht="12" customHeight="1">
      <c r="A161" s="97"/>
      <c r="B161" s="87">
        <v>614</v>
      </c>
      <c r="C161" s="79" t="s">
        <v>74</v>
      </c>
      <c r="D161" s="294">
        <v>300</v>
      </c>
      <c r="E161" s="22">
        <v>700</v>
      </c>
      <c r="F161" s="259">
        <v>1500</v>
      </c>
      <c r="G161" s="262">
        <v>1500</v>
      </c>
      <c r="H161" s="246">
        <v>1500</v>
      </c>
      <c r="I161" s="216">
        <v>1500</v>
      </c>
      <c r="J161" s="22">
        <v>1500</v>
      </c>
    </row>
    <row r="162" spans="1:10" ht="12" customHeight="1">
      <c r="A162" s="202"/>
      <c r="B162" s="100">
        <v>620</v>
      </c>
      <c r="C162" s="99" t="s">
        <v>131</v>
      </c>
      <c r="D162" s="296">
        <f aca="true" t="shared" si="18" ref="D162:J162">SUM(D163:D169)</f>
        <v>6370</v>
      </c>
      <c r="E162" s="88">
        <v>7973</v>
      </c>
      <c r="F162" s="266">
        <f t="shared" si="18"/>
        <v>18150</v>
      </c>
      <c r="G162" s="283">
        <f t="shared" si="18"/>
        <v>18150</v>
      </c>
      <c r="H162" s="229">
        <f t="shared" si="18"/>
        <v>18150</v>
      </c>
      <c r="I162" s="229">
        <f t="shared" si="18"/>
        <v>18150</v>
      </c>
      <c r="J162" s="88">
        <f t="shared" si="18"/>
        <v>18150</v>
      </c>
    </row>
    <row r="163" spans="1:10" ht="12" customHeight="1" hidden="1">
      <c r="A163" s="97"/>
      <c r="B163" s="78">
        <v>621</v>
      </c>
      <c r="C163" s="79" t="s">
        <v>132</v>
      </c>
      <c r="D163" s="294">
        <v>1823</v>
      </c>
      <c r="E163" s="22">
        <v>1930</v>
      </c>
      <c r="F163" s="259">
        <v>5000</v>
      </c>
      <c r="G163" s="262">
        <v>5000</v>
      </c>
      <c r="H163" s="246">
        <v>5000</v>
      </c>
      <c r="I163" s="216">
        <v>5000</v>
      </c>
      <c r="J163" s="22">
        <v>5000</v>
      </c>
    </row>
    <row r="164" spans="1:10" ht="12" customHeight="1" hidden="1">
      <c r="A164" s="97"/>
      <c r="B164" s="78">
        <v>625001</v>
      </c>
      <c r="C164" s="79" t="s">
        <v>133</v>
      </c>
      <c r="D164" s="294">
        <v>255</v>
      </c>
      <c r="E164" s="22">
        <v>280</v>
      </c>
      <c r="F164" s="259">
        <v>800</v>
      </c>
      <c r="G164" s="262">
        <v>800</v>
      </c>
      <c r="H164" s="246">
        <v>800</v>
      </c>
      <c r="I164" s="216">
        <v>800</v>
      </c>
      <c r="J164" s="22">
        <v>800</v>
      </c>
    </row>
    <row r="165" spans="1:10" ht="12" customHeight="1" hidden="1">
      <c r="A165" s="97"/>
      <c r="B165" s="78" t="s">
        <v>134</v>
      </c>
      <c r="C165" s="79" t="s">
        <v>135</v>
      </c>
      <c r="D165" s="294">
        <v>2552</v>
      </c>
      <c r="E165" s="22">
        <v>2700</v>
      </c>
      <c r="F165" s="259">
        <v>7200</v>
      </c>
      <c r="G165" s="262">
        <v>7200</v>
      </c>
      <c r="H165" s="246">
        <v>7200</v>
      </c>
      <c r="I165" s="216">
        <v>7200</v>
      </c>
      <c r="J165" s="22">
        <v>7200</v>
      </c>
    </row>
    <row r="166" spans="1:10" ht="12" customHeight="1" hidden="1">
      <c r="A166" s="97"/>
      <c r="B166" s="87">
        <v>625003</v>
      </c>
      <c r="C166" s="79" t="s">
        <v>136</v>
      </c>
      <c r="D166" s="294">
        <v>145</v>
      </c>
      <c r="E166" s="22">
        <v>160</v>
      </c>
      <c r="F166" s="259">
        <v>450</v>
      </c>
      <c r="G166" s="262">
        <v>450</v>
      </c>
      <c r="H166" s="246">
        <v>450</v>
      </c>
      <c r="I166" s="216">
        <v>450</v>
      </c>
      <c r="J166" s="22">
        <v>450</v>
      </c>
    </row>
    <row r="167" spans="1:10" ht="12" customHeight="1" hidden="1">
      <c r="A167" s="203"/>
      <c r="B167" s="87">
        <v>625004</v>
      </c>
      <c r="C167" s="79" t="s">
        <v>137</v>
      </c>
      <c r="D167" s="294">
        <v>547</v>
      </c>
      <c r="E167" s="22">
        <v>580</v>
      </c>
      <c r="F167" s="259">
        <v>1600</v>
      </c>
      <c r="G167" s="262">
        <v>1600</v>
      </c>
      <c r="H167" s="246">
        <v>1600</v>
      </c>
      <c r="I167" s="216">
        <v>1600</v>
      </c>
      <c r="J167" s="22">
        <v>1600</v>
      </c>
    </row>
    <row r="168" spans="1:10" ht="12" customHeight="1" hidden="1">
      <c r="A168" s="97"/>
      <c r="B168" s="87">
        <v>625005</v>
      </c>
      <c r="C168" s="79" t="s">
        <v>138</v>
      </c>
      <c r="D168" s="294">
        <v>182</v>
      </c>
      <c r="E168" s="22">
        <v>200</v>
      </c>
      <c r="F168" s="259">
        <v>600</v>
      </c>
      <c r="G168" s="262">
        <v>600</v>
      </c>
      <c r="H168" s="246">
        <v>600</v>
      </c>
      <c r="I168" s="216">
        <v>600</v>
      </c>
      <c r="J168" s="22">
        <v>600</v>
      </c>
    </row>
    <row r="169" spans="1:10" ht="12" customHeight="1" hidden="1">
      <c r="A169" s="97"/>
      <c r="B169" s="87">
        <v>625007</v>
      </c>
      <c r="C169" s="79" t="s">
        <v>139</v>
      </c>
      <c r="D169" s="294">
        <v>866</v>
      </c>
      <c r="E169" s="22">
        <v>920</v>
      </c>
      <c r="F169" s="259">
        <v>2500</v>
      </c>
      <c r="G169" s="262">
        <v>2500</v>
      </c>
      <c r="H169" s="246">
        <v>2500</v>
      </c>
      <c r="I169" s="216">
        <v>2500</v>
      </c>
      <c r="J169" s="22">
        <v>2500</v>
      </c>
    </row>
    <row r="170" spans="1:10" ht="12" customHeight="1">
      <c r="A170" s="97"/>
      <c r="B170" s="78">
        <v>632001</v>
      </c>
      <c r="C170" s="19" t="s">
        <v>140</v>
      </c>
      <c r="D170" s="294">
        <v>1473</v>
      </c>
      <c r="E170" s="22">
        <v>1257</v>
      </c>
      <c r="F170" s="259">
        <v>2500</v>
      </c>
      <c r="G170" s="262">
        <v>2000</v>
      </c>
      <c r="H170" s="246">
        <v>2500</v>
      </c>
      <c r="I170" s="216">
        <v>2500</v>
      </c>
      <c r="J170" s="22">
        <v>2500</v>
      </c>
    </row>
    <row r="171" spans="1:10" ht="12" customHeight="1">
      <c r="A171" s="186"/>
      <c r="B171" s="87">
        <v>6320011</v>
      </c>
      <c r="C171" s="79" t="s">
        <v>141</v>
      </c>
      <c r="D171" s="294">
        <v>2904</v>
      </c>
      <c r="E171" s="22">
        <v>2930</v>
      </c>
      <c r="F171" s="259">
        <v>4000</v>
      </c>
      <c r="G171" s="262">
        <v>3000</v>
      </c>
      <c r="H171" s="246">
        <v>4000</v>
      </c>
      <c r="I171" s="216">
        <v>4000</v>
      </c>
      <c r="J171" s="22">
        <v>4000</v>
      </c>
    </row>
    <row r="172" spans="1:10" ht="12" customHeight="1">
      <c r="A172" s="97"/>
      <c r="B172" s="87">
        <v>632002</v>
      </c>
      <c r="C172" s="79" t="s">
        <v>142</v>
      </c>
      <c r="D172" s="294">
        <v>192</v>
      </c>
      <c r="E172" s="22">
        <v>302</v>
      </c>
      <c r="F172" s="259">
        <v>500</v>
      </c>
      <c r="G172" s="262">
        <v>500</v>
      </c>
      <c r="H172" s="246">
        <v>500</v>
      </c>
      <c r="I172" s="216">
        <v>500</v>
      </c>
      <c r="J172" s="22">
        <v>500</v>
      </c>
    </row>
    <row r="173" spans="1:10" ht="12" customHeight="1">
      <c r="A173" s="97"/>
      <c r="B173" s="87">
        <v>632003</v>
      </c>
      <c r="C173" s="79" t="s">
        <v>143</v>
      </c>
      <c r="D173" s="294">
        <v>176</v>
      </c>
      <c r="E173" s="22">
        <v>246</v>
      </c>
      <c r="F173" s="259">
        <v>400</v>
      </c>
      <c r="G173" s="262">
        <v>400</v>
      </c>
      <c r="H173" s="246">
        <v>400</v>
      </c>
      <c r="I173" s="216">
        <v>400</v>
      </c>
      <c r="J173" s="22">
        <v>400</v>
      </c>
    </row>
    <row r="174" spans="1:10" ht="12" customHeight="1">
      <c r="A174" s="97"/>
      <c r="B174" s="87">
        <v>633006</v>
      </c>
      <c r="C174" s="79" t="s">
        <v>105</v>
      </c>
      <c r="D174" s="294">
        <v>134</v>
      </c>
      <c r="E174" s="22">
        <v>200</v>
      </c>
      <c r="F174" s="259">
        <v>750</v>
      </c>
      <c r="G174" s="262">
        <v>500</v>
      </c>
      <c r="H174" s="246">
        <v>500</v>
      </c>
      <c r="I174" s="216">
        <v>500</v>
      </c>
      <c r="J174" s="22">
        <v>500</v>
      </c>
    </row>
    <row r="175" spans="1:10" ht="12" customHeight="1">
      <c r="A175" s="97"/>
      <c r="B175" s="87">
        <v>6330061</v>
      </c>
      <c r="C175" s="79" t="s">
        <v>144</v>
      </c>
      <c r="D175" s="294">
        <v>249</v>
      </c>
      <c r="E175" s="22">
        <v>485</v>
      </c>
      <c r="F175" s="259">
        <v>700</v>
      </c>
      <c r="G175" s="262">
        <v>700</v>
      </c>
      <c r="H175" s="246">
        <v>600</v>
      </c>
      <c r="I175" s="216">
        <v>700</v>
      </c>
      <c r="J175" s="22">
        <v>700</v>
      </c>
    </row>
    <row r="176" spans="1:10" ht="12" customHeight="1">
      <c r="A176" s="97"/>
      <c r="B176" s="87">
        <v>6330062</v>
      </c>
      <c r="C176" s="79" t="s">
        <v>145</v>
      </c>
      <c r="D176" s="294">
        <v>200</v>
      </c>
      <c r="E176" s="22">
        <v>960</v>
      </c>
      <c r="F176" s="259">
        <v>500</v>
      </c>
      <c r="G176" s="262">
        <v>500</v>
      </c>
      <c r="H176" s="246">
        <v>500</v>
      </c>
      <c r="I176" s="216">
        <v>500</v>
      </c>
      <c r="J176" s="22">
        <v>500</v>
      </c>
    </row>
    <row r="177" spans="1:10" ht="12" customHeight="1">
      <c r="A177" s="97"/>
      <c r="B177" s="87">
        <v>6330063</v>
      </c>
      <c r="C177" s="79" t="s">
        <v>146</v>
      </c>
      <c r="D177" s="294">
        <v>342</v>
      </c>
      <c r="E177" s="22">
        <v>386</v>
      </c>
      <c r="F177" s="259">
        <v>600</v>
      </c>
      <c r="G177" s="262">
        <v>600</v>
      </c>
      <c r="H177" s="246">
        <v>500</v>
      </c>
      <c r="I177" s="216">
        <v>600</v>
      </c>
      <c r="J177" s="22">
        <v>600</v>
      </c>
    </row>
    <row r="178" spans="1:10" ht="12" customHeight="1">
      <c r="A178" s="97"/>
      <c r="B178" s="87">
        <v>633009</v>
      </c>
      <c r="C178" s="79" t="s">
        <v>147</v>
      </c>
      <c r="D178" s="294">
        <v>103</v>
      </c>
      <c r="E178" s="22">
        <v>280</v>
      </c>
      <c r="F178" s="259">
        <v>300</v>
      </c>
      <c r="G178" s="262">
        <v>300</v>
      </c>
      <c r="H178" s="246">
        <v>300</v>
      </c>
      <c r="I178" s="216">
        <v>500</v>
      </c>
      <c r="J178" s="22">
        <v>500</v>
      </c>
    </row>
    <row r="179" spans="1:10" ht="12" customHeight="1">
      <c r="A179" s="97"/>
      <c r="B179" s="87">
        <v>633010</v>
      </c>
      <c r="C179" s="79" t="s">
        <v>336</v>
      </c>
      <c r="D179" s="294">
        <v>364</v>
      </c>
      <c r="E179" s="22">
        <v>1295</v>
      </c>
      <c r="F179" s="259">
        <v>1000</v>
      </c>
      <c r="G179" s="262">
        <v>500</v>
      </c>
      <c r="H179" s="246">
        <v>0</v>
      </c>
      <c r="I179" s="216">
        <v>500</v>
      </c>
      <c r="J179" s="22">
        <v>500</v>
      </c>
    </row>
    <row r="180" spans="1:10" ht="12" customHeight="1">
      <c r="A180" s="97"/>
      <c r="B180" s="87">
        <v>6330101</v>
      </c>
      <c r="C180" s="79" t="s">
        <v>148</v>
      </c>
      <c r="D180" s="294">
        <v>0</v>
      </c>
      <c r="E180" s="22">
        <v>79</v>
      </c>
      <c r="F180" s="259">
        <v>100</v>
      </c>
      <c r="G180" s="262">
        <v>100</v>
      </c>
      <c r="H180" s="246">
        <v>100</v>
      </c>
      <c r="I180" s="216">
        <v>100</v>
      </c>
      <c r="J180" s="22">
        <v>100</v>
      </c>
    </row>
    <row r="181" spans="1:10" ht="12" customHeight="1">
      <c r="A181" s="97"/>
      <c r="B181" s="87">
        <v>633013</v>
      </c>
      <c r="C181" s="79" t="s">
        <v>149</v>
      </c>
      <c r="D181" s="294">
        <v>30</v>
      </c>
      <c r="E181" s="22">
        <v>0</v>
      </c>
      <c r="F181" s="259">
        <v>0</v>
      </c>
      <c r="G181" s="262">
        <v>0</v>
      </c>
      <c r="H181" s="246">
        <v>0</v>
      </c>
      <c r="I181" s="216">
        <v>0</v>
      </c>
      <c r="J181" s="22">
        <v>0</v>
      </c>
    </row>
    <row r="182" spans="1:10" ht="12" customHeight="1">
      <c r="A182" s="97"/>
      <c r="B182" s="87">
        <v>637014</v>
      </c>
      <c r="C182" s="79" t="s">
        <v>150</v>
      </c>
      <c r="D182" s="294">
        <v>742</v>
      </c>
      <c r="E182" s="22">
        <v>749</v>
      </c>
      <c r="F182" s="259">
        <v>1900</v>
      </c>
      <c r="G182" s="262">
        <v>700</v>
      </c>
      <c r="H182" s="246">
        <v>900</v>
      </c>
      <c r="I182" s="216">
        <v>900</v>
      </c>
      <c r="J182" s="22">
        <v>900</v>
      </c>
    </row>
    <row r="183" spans="1:10" ht="12" customHeight="1">
      <c r="A183" s="97"/>
      <c r="B183" s="87">
        <v>637004</v>
      </c>
      <c r="C183" s="79" t="s">
        <v>151</v>
      </c>
      <c r="D183" s="294">
        <v>27</v>
      </c>
      <c r="E183" s="22">
        <v>500</v>
      </c>
      <c r="F183" s="259">
        <v>500</v>
      </c>
      <c r="G183" s="262">
        <v>300</v>
      </c>
      <c r="H183" s="246">
        <v>500</v>
      </c>
      <c r="I183" s="216">
        <v>500</v>
      </c>
      <c r="J183" s="22">
        <v>500</v>
      </c>
    </row>
    <row r="184" spans="1:10" ht="12" customHeight="1">
      <c r="A184" s="97"/>
      <c r="B184" s="87">
        <v>637002</v>
      </c>
      <c r="C184" s="79" t="s">
        <v>152</v>
      </c>
      <c r="D184" s="294">
        <v>0</v>
      </c>
      <c r="E184" s="22">
        <v>195</v>
      </c>
      <c r="F184" s="259">
        <v>450</v>
      </c>
      <c r="G184" s="262">
        <v>200</v>
      </c>
      <c r="H184" s="246">
        <v>200</v>
      </c>
      <c r="I184" s="216">
        <v>450</v>
      </c>
      <c r="J184" s="22">
        <v>450</v>
      </c>
    </row>
    <row r="185" spans="1:10" ht="12" customHeight="1">
      <c r="A185" s="97"/>
      <c r="B185" s="87">
        <v>633001</v>
      </c>
      <c r="C185" s="79" t="s">
        <v>153</v>
      </c>
      <c r="D185" s="294">
        <v>0</v>
      </c>
      <c r="E185" s="22">
        <v>15765</v>
      </c>
      <c r="F185" s="259">
        <v>0</v>
      </c>
      <c r="G185" s="262">
        <v>0</v>
      </c>
      <c r="H185" s="246">
        <v>0</v>
      </c>
      <c r="I185" s="216">
        <v>0</v>
      </c>
      <c r="J185" s="22">
        <v>0</v>
      </c>
    </row>
    <row r="186" spans="1:10" ht="12" customHeight="1">
      <c r="A186" s="97"/>
      <c r="B186" s="87">
        <v>637004</v>
      </c>
      <c r="C186" s="79" t="s">
        <v>159</v>
      </c>
      <c r="D186" s="294">
        <v>67</v>
      </c>
      <c r="E186" s="22">
        <v>0</v>
      </c>
      <c r="F186" s="259">
        <v>1000</v>
      </c>
      <c r="G186" s="262">
        <v>500</v>
      </c>
      <c r="H186" s="246">
        <v>1000</v>
      </c>
      <c r="I186" s="216">
        <v>500</v>
      </c>
      <c r="J186" s="22">
        <v>500</v>
      </c>
    </row>
    <row r="187" spans="1:10" ht="12" customHeight="1">
      <c r="A187" s="97"/>
      <c r="B187" s="87">
        <v>633004</v>
      </c>
      <c r="C187" s="79" t="s">
        <v>319</v>
      </c>
      <c r="D187" s="294">
        <v>0</v>
      </c>
      <c r="E187" s="22">
        <v>0</v>
      </c>
      <c r="F187" s="259">
        <v>550</v>
      </c>
      <c r="G187" s="262">
        <v>500</v>
      </c>
      <c r="H187" s="246">
        <v>300</v>
      </c>
      <c r="I187" s="216">
        <v>500</v>
      </c>
      <c r="J187" s="22">
        <v>500</v>
      </c>
    </row>
    <row r="188" spans="1:10" ht="12" customHeight="1">
      <c r="A188" s="97"/>
      <c r="B188" s="87">
        <v>635006</v>
      </c>
      <c r="C188" s="79" t="s">
        <v>320</v>
      </c>
      <c r="D188" s="294">
        <v>0</v>
      </c>
      <c r="E188" s="22">
        <v>0</v>
      </c>
      <c r="F188" s="259">
        <v>3000</v>
      </c>
      <c r="G188" s="262">
        <v>3000</v>
      </c>
      <c r="H188" s="246">
        <v>500</v>
      </c>
      <c r="I188" s="216">
        <v>3000</v>
      </c>
      <c r="J188" s="22">
        <v>3000</v>
      </c>
    </row>
    <row r="189" spans="1:10" ht="12" customHeight="1">
      <c r="A189" s="97"/>
      <c r="B189" s="87">
        <v>635004</v>
      </c>
      <c r="C189" s="79" t="s">
        <v>385</v>
      </c>
      <c r="D189" s="294">
        <v>0</v>
      </c>
      <c r="E189" s="22">
        <v>150</v>
      </c>
      <c r="F189" s="259">
        <v>0</v>
      </c>
      <c r="G189" s="262">
        <v>900</v>
      </c>
      <c r="H189" s="246">
        <v>300</v>
      </c>
      <c r="I189" s="216">
        <v>0</v>
      </c>
      <c r="J189" s="22">
        <v>0</v>
      </c>
    </row>
    <row r="190" spans="1:10" ht="12" customHeight="1">
      <c r="A190" s="97"/>
      <c r="B190" s="87">
        <v>637027</v>
      </c>
      <c r="C190" s="79" t="s">
        <v>351</v>
      </c>
      <c r="D190" s="294">
        <v>0</v>
      </c>
      <c r="E190" s="22">
        <v>0</v>
      </c>
      <c r="F190" s="259">
        <v>0</v>
      </c>
      <c r="G190" s="262">
        <v>1130</v>
      </c>
      <c r="H190" s="246">
        <v>1200</v>
      </c>
      <c r="I190" s="216">
        <v>0</v>
      </c>
      <c r="J190" s="22">
        <v>0</v>
      </c>
    </row>
    <row r="191" spans="1:10" ht="12" customHeight="1">
      <c r="A191" s="97"/>
      <c r="B191" s="78">
        <v>637005</v>
      </c>
      <c r="C191" s="79" t="s">
        <v>310</v>
      </c>
      <c r="D191" s="241">
        <v>4490</v>
      </c>
      <c r="E191" s="31">
        <v>0</v>
      </c>
      <c r="F191" s="77">
        <v>0</v>
      </c>
      <c r="G191" s="280">
        <v>0</v>
      </c>
      <c r="H191" s="267">
        <v>0</v>
      </c>
      <c r="I191" s="26">
        <v>0</v>
      </c>
      <c r="J191" s="31">
        <v>0</v>
      </c>
    </row>
    <row r="192" spans="1:10" ht="12" customHeight="1">
      <c r="A192" s="201" t="s">
        <v>154</v>
      </c>
      <c r="B192" s="94"/>
      <c r="C192" s="89"/>
      <c r="D192" s="295">
        <f aca="true" t="shared" si="19" ref="D192:J192">SUM(D193,D197,D205:D211)</f>
        <v>11363</v>
      </c>
      <c r="E192" s="25">
        <f t="shared" si="19"/>
        <v>12357</v>
      </c>
      <c r="F192" s="265">
        <f t="shared" si="19"/>
        <v>16050</v>
      </c>
      <c r="G192" s="282">
        <f t="shared" si="19"/>
        <v>15800</v>
      </c>
      <c r="H192" s="268">
        <f t="shared" si="19"/>
        <v>16085</v>
      </c>
      <c r="I192" s="190">
        <f t="shared" si="19"/>
        <v>17085</v>
      </c>
      <c r="J192" s="25">
        <f t="shared" si="19"/>
        <v>17085</v>
      </c>
    </row>
    <row r="193" spans="1:10" ht="12" customHeight="1">
      <c r="A193" s="186">
        <v>9601</v>
      </c>
      <c r="B193" s="92">
        <v>610</v>
      </c>
      <c r="C193" s="99" t="s">
        <v>129</v>
      </c>
      <c r="D193" s="296">
        <f aca="true" t="shared" si="20" ref="D193:J193">SUM(D194:D196)</f>
        <v>7277</v>
      </c>
      <c r="E193" s="88">
        <f t="shared" si="20"/>
        <v>7268</v>
      </c>
      <c r="F193" s="266">
        <f t="shared" si="20"/>
        <v>9310</v>
      </c>
      <c r="G193" s="283">
        <f t="shared" si="20"/>
        <v>9310</v>
      </c>
      <c r="H193" s="229">
        <f t="shared" si="20"/>
        <v>10100</v>
      </c>
      <c r="I193" s="229">
        <f t="shared" si="20"/>
        <v>10100</v>
      </c>
      <c r="J193" s="88">
        <f t="shared" si="20"/>
        <v>10100</v>
      </c>
    </row>
    <row r="194" spans="1:10" ht="12" customHeight="1">
      <c r="A194" s="97"/>
      <c r="B194" s="78">
        <v>611</v>
      </c>
      <c r="C194" s="79" t="s">
        <v>73</v>
      </c>
      <c r="D194" s="294">
        <v>6715</v>
      </c>
      <c r="E194" s="22">
        <v>6058</v>
      </c>
      <c r="F194" s="259">
        <v>8000</v>
      </c>
      <c r="G194" s="262">
        <v>8000</v>
      </c>
      <c r="H194" s="246">
        <v>8300</v>
      </c>
      <c r="I194" s="216">
        <v>8300</v>
      </c>
      <c r="J194" s="22">
        <v>8300</v>
      </c>
    </row>
    <row r="195" spans="1:10" ht="12" customHeight="1">
      <c r="A195" s="97"/>
      <c r="B195" s="78">
        <v>612</v>
      </c>
      <c r="C195" s="79" t="s">
        <v>130</v>
      </c>
      <c r="D195" s="294">
        <v>462</v>
      </c>
      <c r="E195" s="22">
        <v>1110</v>
      </c>
      <c r="F195" s="259">
        <v>1110</v>
      </c>
      <c r="G195" s="262">
        <v>1110</v>
      </c>
      <c r="H195" s="246">
        <v>1200</v>
      </c>
      <c r="I195" s="216">
        <v>1200</v>
      </c>
      <c r="J195" s="22">
        <v>1200</v>
      </c>
    </row>
    <row r="196" spans="1:10" ht="12" customHeight="1">
      <c r="A196" s="97"/>
      <c r="B196" s="87">
        <v>614</v>
      </c>
      <c r="C196" s="79" t="s">
        <v>74</v>
      </c>
      <c r="D196" s="294">
        <v>100</v>
      </c>
      <c r="E196" s="22">
        <v>100</v>
      </c>
      <c r="F196" s="259">
        <v>200</v>
      </c>
      <c r="G196" s="262">
        <v>200</v>
      </c>
      <c r="H196" s="246">
        <v>600</v>
      </c>
      <c r="I196" s="216">
        <v>600</v>
      </c>
      <c r="J196" s="22">
        <v>600</v>
      </c>
    </row>
    <row r="197" spans="1:10" ht="12" customHeight="1">
      <c r="A197" s="202"/>
      <c r="B197" s="100">
        <v>620</v>
      </c>
      <c r="C197" s="99" t="s">
        <v>131</v>
      </c>
      <c r="D197" s="296">
        <f aca="true" t="shared" si="21" ref="D197:J197">SUM(D198:D204)</f>
        <v>2507</v>
      </c>
      <c r="E197" s="88">
        <v>2526</v>
      </c>
      <c r="F197" s="266">
        <f t="shared" si="21"/>
        <v>3390</v>
      </c>
      <c r="G197" s="283">
        <f t="shared" si="21"/>
        <v>3390</v>
      </c>
      <c r="H197" s="229">
        <f t="shared" si="21"/>
        <v>3585</v>
      </c>
      <c r="I197" s="229">
        <f t="shared" si="21"/>
        <v>3585</v>
      </c>
      <c r="J197" s="88">
        <f t="shared" si="21"/>
        <v>3585</v>
      </c>
    </row>
    <row r="198" spans="1:10" ht="12" customHeight="1" hidden="1">
      <c r="A198" s="97"/>
      <c r="B198" s="78">
        <v>621</v>
      </c>
      <c r="C198" s="79" t="s">
        <v>132</v>
      </c>
      <c r="D198" s="294">
        <v>722</v>
      </c>
      <c r="E198" s="22">
        <v>830</v>
      </c>
      <c r="F198" s="259">
        <v>950</v>
      </c>
      <c r="G198" s="262">
        <v>950</v>
      </c>
      <c r="H198" s="246">
        <v>1020</v>
      </c>
      <c r="I198" s="216">
        <v>1020</v>
      </c>
      <c r="J198" s="22">
        <v>1020</v>
      </c>
    </row>
    <row r="199" spans="1:10" ht="12" customHeight="1" hidden="1">
      <c r="A199" s="97"/>
      <c r="B199" s="78">
        <v>625001</v>
      </c>
      <c r="C199" s="79" t="s">
        <v>133</v>
      </c>
      <c r="D199" s="294">
        <v>101</v>
      </c>
      <c r="E199" s="22">
        <v>120</v>
      </c>
      <c r="F199" s="259">
        <v>150</v>
      </c>
      <c r="G199" s="262">
        <v>150</v>
      </c>
      <c r="H199" s="246">
        <v>150</v>
      </c>
      <c r="I199" s="216">
        <v>150</v>
      </c>
      <c r="J199" s="22">
        <v>150</v>
      </c>
    </row>
    <row r="200" spans="1:10" ht="12" customHeight="1" hidden="1">
      <c r="A200" s="97"/>
      <c r="B200" s="78" t="s">
        <v>134</v>
      </c>
      <c r="C200" s="79" t="s">
        <v>135</v>
      </c>
      <c r="D200" s="294">
        <v>1011</v>
      </c>
      <c r="E200" s="22">
        <v>1160</v>
      </c>
      <c r="F200" s="259">
        <v>1350</v>
      </c>
      <c r="G200" s="262">
        <v>1350</v>
      </c>
      <c r="H200" s="246">
        <v>1420</v>
      </c>
      <c r="I200" s="216">
        <v>1420</v>
      </c>
      <c r="J200" s="22">
        <v>1420</v>
      </c>
    </row>
    <row r="201" spans="1:10" ht="12" customHeight="1" hidden="1">
      <c r="A201" s="97"/>
      <c r="B201" s="87">
        <v>625003</v>
      </c>
      <c r="C201" s="79" t="s">
        <v>136</v>
      </c>
      <c r="D201" s="294">
        <v>58</v>
      </c>
      <c r="E201" s="22">
        <v>70</v>
      </c>
      <c r="F201" s="259">
        <v>80</v>
      </c>
      <c r="G201" s="262">
        <v>80</v>
      </c>
      <c r="H201" s="246">
        <v>85</v>
      </c>
      <c r="I201" s="216">
        <v>85</v>
      </c>
      <c r="J201" s="22">
        <v>85</v>
      </c>
    </row>
    <row r="202" spans="1:10" ht="12" customHeight="1" hidden="1">
      <c r="A202" s="313"/>
      <c r="B202" s="87">
        <v>625004</v>
      </c>
      <c r="C202" s="79" t="s">
        <v>137</v>
      </c>
      <c r="D202" s="294">
        <v>204</v>
      </c>
      <c r="E202" s="22">
        <v>250</v>
      </c>
      <c r="F202" s="259">
        <v>300</v>
      </c>
      <c r="G202" s="262">
        <v>300</v>
      </c>
      <c r="H202" s="246">
        <v>310</v>
      </c>
      <c r="I202" s="216">
        <v>310</v>
      </c>
      <c r="J202" s="22">
        <v>310</v>
      </c>
    </row>
    <row r="203" spans="1:10" ht="12" customHeight="1" hidden="1" outlineLevel="1">
      <c r="A203" s="97"/>
      <c r="B203" s="87">
        <v>625005</v>
      </c>
      <c r="C203" s="79" t="s">
        <v>138</v>
      </c>
      <c r="D203" s="294">
        <v>68</v>
      </c>
      <c r="E203" s="22">
        <v>83</v>
      </c>
      <c r="F203" s="259">
        <v>100</v>
      </c>
      <c r="G203" s="262">
        <v>100</v>
      </c>
      <c r="H203" s="246">
        <v>110</v>
      </c>
      <c r="I203" s="216">
        <v>110</v>
      </c>
      <c r="J203" s="22">
        <v>110</v>
      </c>
    </row>
    <row r="204" spans="1:10" ht="12" customHeight="1" hidden="1" outlineLevel="1">
      <c r="A204" s="97"/>
      <c r="B204" s="87">
        <v>625007</v>
      </c>
      <c r="C204" s="79" t="s">
        <v>139</v>
      </c>
      <c r="D204" s="294">
        <v>343</v>
      </c>
      <c r="E204" s="22">
        <v>395</v>
      </c>
      <c r="F204" s="259">
        <v>460</v>
      </c>
      <c r="G204" s="262">
        <v>460</v>
      </c>
      <c r="H204" s="246">
        <v>490</v>
      </c>
      <c r="I204" s="216">
        <v>490</v>
      </c>
      <c r="J204" s="22">
        <v>490</v>
      </c>
    </row>
    <row r="205" spans="1:10" ht="12" customHeight="1" outlineLevel="1">
      <c r="A205" s="97"/>
      <c r="B205" s="87">
        <v>633004</v>
      </c>
      <c r="C205" s="79" t="s">
        <v>155</v>
      </c>
      <c r="D205" s="294">
        <v>1153</v>
      </c>
      <c r="E205" s="22">
        <v>1138</v>
      </c>
      <c r="F205" s="259">
        <v>2700</v>
      </c>
      <c r="G205" s="262">
        <v>2700</v>
      </c>
      <c r="H205" s="246">
        <v>1000</v>
      </c>
      <c r="I205" s="216">
        <v>2700</v>
      </c>
      <c r="J205" s="22">
        <v>2700</v>
      </c>
    </row>
    <row r="206" spans="1:10" ht="12" customHeight="1" outlineLevel="1">
      <c r="A206" s="97"/>
      <c r="B206" s="87">
        <v>633002</v>
      </c>
      <c r="C206" s="79" t="s">
        <v>156</v>
      </c>
      <c r="D206" s="294">
        <v>0</v>
      </c>
      <c r="E206" s="22">
        <v>1092</v>
      </c>
      <c r="F206" s="259">
        <v>200</v>
      </c>
      <c r="G206" s="262">
        <v>0</v>
      </c>
      <c r="H206" s="246">
        <v>600</v>
      </c>
      <c r="I206" s="216">
        <v>0</v>
      </c>
      <c r="J206" s="22">
        <v>0</v>
      </c>
    </row>
    <row r="207" spans="1:10" ht="12" customHeight="1" outlineLevel="1">
      <c r="A207" s="97"/>
      <c r="B207" s="87">
        <v>633006</v>
      </c>
      <c r="C207" s="79" t="s">
        <v>105</v>
      </c>
      <c r="D207" s="294">
        <v>44</v>
      </c>
      <c r="E207" s="22">
        <v>50</v>
      </c>
      <c r="F207" s="259">
        <v>50</v>
      </c>
      <c r="G207" s="262">
        <v>50</v>
      </c>
      <c r="H207" s="246">
        <v>300</v>
      </c>
      <c r="I207" s="216">
        <v>200</v>
      </c>
      <c r="J207" s="22">
        <v>200</v>
      </c>
    </row>
    <row r="208" spans="1:10" ht="12" customHeight="1" outlineLevel="1">
      <c r="A208" s="97"/>
      <c r="B208" s="87">
        <v>6330061</v>
      </c>
      <c r="C208" s="79" t="s">
        <v>157</v>
      </c>
      <c r="D208" s="294">
        <v>88</v>
      </c>
      <c r="E208" s="22">
        <v>81</v>
      </c>
      <c r="F208" s="259">
        <v>100</v>
      </c>
      <c r="G208" s="262">
        <v>50</v>
      </c>
      <c r="H208" s="246">
        <v>100</v>
      </c>
      <c r="I208" s="216">
        <v>100</v>
      </c>
      <c r="J208" s="22">
        <v>100</v>
      </c>
    </row>
    <row r="209" spans="1:10" ht="12" customHeight="1" outlineLevel="1">
      <c r="A209" s="97"/>
      <c r="B209" s="87">
        <v>633010</v>
      </c>
      <c r="C209" s="79" t="s">
        <v>158</v>
      </c>
      <c r="D209" s="294">
        <v>102</v>
      </c>
      <c r="E209" s="22">
        <v>71</v>
      </c>
      <c r="F209" s="259">
        <v>100</v>
      </c>
      <c r="G209" s="262">
        <v>100</v>
      </c>
      <c r="H209" s="246">
        <v>100</v>
      </c>
      <c r="I209" s="216">
        <v>100</v>
      </c>
      <c r="J209" s="22">
        <v>100</v>
      </c>
    </row>
    <row r="210" spans="1:10" ht="12" customHeight="1" outlineLevel="1">
      <c r="A210" s="97"/>
      <c r="B210" s="87">
        <v>637004</v>
      </c>
      <c r="C210" s="79" t="s">
        <v>159</v>
      </c>
      <c r="D210" s="294">
        <v>158</v>
      </c>
      <c r="E210" s="22">
        <v>96</v>
      </c>
      <c r="F210" s="259">
        <v>200</v>
      </c>
      <c r="G210" s="262">
        <v>200</v>
      </c>
      <c r="H210" s="246">
        <v>300</v>
      </c>
      <c r="I210" s="216">
        <v>300</v>
      </c>
      <c r="J210" s="22">
        <v>300</v>
      </c>
    </row>
    <row r="211" spans="1:10" ht="12" customHeight="1" outlineLevel="1">
      <c r="A211" s="97"/>
      <c r="B211" s="87">
        <v>642015</v>
      </c>
      <c r="C211" s="79" t="s">
        <v>294</v>
      </c>
      <c r="D211" s="294">
        <v>34</v>
      </c>
      <c r="E211" s="22">
        <v>35</v>
      </c>
      <c r="F211" s="259">
        <v>0</v>
      </c>
      <c r="G211" s="262">
        <v>0</v>
      </c>
      <c r="H211" s="246">
        <v>0</v>
      </c>
      <c r="I211" s="216">
        <v>0</v>
      </c>
      <c r="J211" s="22">
        <v>0</v>
      </c>
    </row>
    <row r="212" spans="1:10" ht="12" customHeight="1" outlineLevel="1">
      <c r="A212" s="186"/>
      <c r="B212" s="100"/>
      <c r="C212" s="99"/>
      <c r="D212" s="296"/>
      <c r="E212" s="88"/>
      <c r="F212" s="266"/>
      <c r="G212" s="283"/>
      <c r="H212" s="269"/>
      <c r="I212" s="191"/>
      <c r="J212" s="88"/>
    </row>
    <row r="213" spans="1:10" ht="12" customHeight="1" outlineLevel="1">
      <c r="A213" s="186" t="s">
        <v>295</v>
      </c>
      <c r="B213" s="100"/>
      <c r="C213" s="99"/>
      <c r="D213" s="296"/>
      <c r="E213" s="88"/>
      <c r="F213" s="266"/>
      <c r="G213" s="283"/>
      <c r="H213" s="269"/>
      <c r="I213" s="191"/>
      <c r="J213" s="88"/>
    </row>
    <row r="214" spans="1:10" ht="12" customHeight="1" outlineLevel="1">
      <c r="A214" s="201" t="s">
        <v>160</v>
      </c>
      <c r="B214" s="94"/>
      <c r="C214" s="89"/>
      <c r="D214" s="295">
        <f aca="true" t="shared" si="22" ref="D214:J214">SUM(D215:D231)</f>
        <v>15337</v>
      </c>
      <c r="E214" s="25">
        <f t="shared" si="22"/>
        <v>9827</v>
      </c>
      <c r="F214" s="265">
        <f t="shared" si="22"/>
        <v>41861</v>
      </c>
      <c r="G214" s="282">
        <f t="shared" si="22"/>
        <v>42111</v>
      </c>
      <c r="H214" s="274">
        <f>SUM(H215:H231)</f>
        <v>33650</v>
      </c>
      <c r="I214" s="190">
        <f t="shared" si="22"/>
        <v>20650</v>
      </c>
      <c r="J214" s="25">
        <f t="shared" si="22"/>
        <v>21150</v>
      </c>
    </row>
    <row r="215" spans="1:10" ht="12" customHeight="1">
      <c r="A215" s="97">
        <v>8209</v>
      </c>
      <c r="B215" s="78">
        <v>632001</v>
      </c>
      <c r="C215" s="19" t="s">
        <v>106</v>
      </c>
      <c r="D215" s="294">
        <v>1193</v>
      </c>
      <c r="E215" s="22">
        <v>1319</v>
      </c>
      <c r="F215" s="259">
        <v>2500</v>
      </c>
      <c r="G215" s="262">
        <v>2500</v>
      </c>
      <c r="H215" s="275">
        <v>2500</v>
      </c>
      <c r="I215" s="216">
        <v>2500</v>
      </c>
      <c r="J215" s="22">
        <v>2500</v>
      </c>
    </row>
    <row r="216" spans="1:10" ht="12" customHeight="1">
      <c r="A216" s="97"/>
      <c r="B216" s="78">
        <v>6320011</v>
      </c>
      <c r="C216" s="19" t="s">
        <v>141</v>
      </c>
      <c r="D216" s="294">
        <v>3884</v>
      </c>
      <c r="E216" s="22">
        <v>627</v>
      </c>
      <c r="F216" s="259">
        <v>4300</v>
      </c>
      <c r="G216" s="262">
        <v>4300</v>
      </c>
      <c r="H216" s="275">
        <v>4300</v>
      </c>
      <c r="I216" s="216">
        <v>4300</v>
      </c>
      <c r="J216" s="22">
        <v>4300</v>
      </c>
    </row>
    <row r="217" spans="1:10" ht="12" customHeight="1">
      <c r="A217" s="97"/>
      <c r="B217" s="78">
        <v>632002</v>
      </c>
      <c r="C217" s="19" t="s">
        <v>161</v>
      </c>
      <c r="D217" s="294">
        <v>96</v>
      </c>
      <c r="E217" s="22">
        <v>179</v>
      </c>
      <c r="F217" s="259">
        <v>300</v>
      </c>
      <c r="G217" s="262">
        <v>300</v>
      </c>
      <c r="H217" s="275">
        <v>300</v>
      </c>
      <c r="I217" s="216">
        <v>300</v>
      </c>
      <c r="J217" s="22">
        <v>300</v>
      </c>
    </row>
    <row r="218" spans="1:10" ht="12" customHeight="1">
      <c r="A218" s="97"/>
      <c r="B218" s="78">
        <v>633001</v>
      </c>
      <c r="C218" s="19" t="s">
        <v>162</v>
      </c>
      <c r="D218" s="294">
        <v>872</v>
      </c>
      <c r="E218" s="22">
        <v>0</v>
      </c>
      <c r="F218" s="259">
        <v>1000</v>
      </c>
      <c r="G218" s="262">
        <v>1000</v>
      </c>
      <c r="H218" s="275">
        <v>7000</v>
      </c>
      <c r="I218" s="216">
        <v>0</v>
      </c>
      <c r="J218" s="22">
        <v>0</v>
      </c>
    </row>
    <row r="219" spans="1:10" ht="12" customHeight="1">
      <c r="A219" s="97"/>
      <c r="B219" s="78">
        <v>633006</v>
      </c>
      <c r="C219" s="19" t="s">
        <v>105</v>
      </c>
      <c r="D219" s="294">
        <v>89</v>
      </c>
      <c r="E219" s="22">
        <v>199</v>
      </c>
      <c r="F219" s="259">
        <v>500</v>
      </c>
      <c r="G219" s="262">
        <v>500</v>
      </c>
      <c r="H219" s="246">
        <v>1000</v>
      </c>
      <c r="I219" s="216">
        <v>500</v>
      </c>
      <c r="J219" s="22">
        <v>500</v>
      </c>
    </row>
    <row r="220" spans="1:10" ht="12" customHeight="1">
      <c r="A220" s="97"/>
      <c r="B220" s="78">
        <v>6330061</v>
      </c>
      <c r="C220" s="19" t="s">
        <v>163</v>
      </c>
      <c r="D220" s="294">
        <v>4759</v>
      </c>
      <c r="E220" s="22">
        <v>10</v>
      </c>
      <c r="F220" s="259">
        <v>100</v>
      </c>
      <c r="G220" s="262">
        <v>100</v>
      </c>
      <c r="H220" s="246">
        <v>700</v>
      </c>
      <c r="I220" s="216">
        <v>100</v>
      </c>
      <c r="J220" s="22">
        <v>100</v>
      </c>
    </row>
    <row r="221" spans="1:10" ht="12" customHeight="1">
      <c r="A221" s="97"/>
      <c r="B221" s="78">
        <v>6330063</v>
      </c>
      <c r="C221" s="19" t="s">
        <v>164</v>
      </c>
      <c r="D221" s="294">
        <v>174</v>
      </c>
      <c r="E221" s="22">
        <v>337</v>
      </c>
      <c r="F221" s="259">
        <v>600</v>
      </c>
      <c r="G221" s="262">
        <v>600</v>
      </c>
      <c r="H221" s="246">
        <v>600</v>
      </c>
      <c r="I221" s="216">
        <v>600</v>
      </c>
      <c r="J221" s="22">
        <v>600</v>
      </c>
    </row>
    <row r="222" spans="1:10" ht="12" customHeight="1">
      <c r="A222" s="97"/>
      <c r="B222" s="78">
        <v>6330064</v>
      </c>
      <c r="C222" s="19" t="s">
        <v>373</v>
      </c>
      <c r="D222" s="294">
        <v>1428</v>
      </c>
      <c r="E222" s="22">
        <v>570</v>
      </c>
      <c r="F222" s="259">
        <v>0</v>
      </c>
      <c r="G222" s="262">
        <v>0</v>
      </c>
      <c r="H222" s="246">
        <v>1700</v>
      </c>
      <c r="I222" s="216">
        <v>0</v>
      </c>
      <c r="J222" s="22">
        <v>0</v>
      </c>
    </row>
    <row r="223" spans="1:10" ht="12" customHeight="1">
      <c r="A223" s="97"/>
      <c r="B223" s="78">
        <v>637002</v>
      </c>
      <c r="C223" s="19" t="s">
        <v>165</v>
      </c>
      <c r="D223" s="294">
        <v>2780</v>
      </c>
      <c r="E223" s="22">
        <v>5070</v>
      </c>
      <c r="F223" s="259">
        <v>14250</v>
      </c>
      <c r="G223" s="262">
        <v>15000</v>
      </c>
      <c r="H223" s="246">
        <v>12850</v>
      </c>
      <c r="I223" s="216">
        <v>10350</v>
      </c>
      <c r="J223" s="22">
        <v>10350</v>
      </c>
    </row>
    <row r="224" spans="1:10" ht="12" customHeight="1">
      <c r="A224" s="97"/>
      <c r="B224" s="78">
        <v>637004</v>
      </c>
      <c r="C224" s="19" t="s">
        <v>151</v>
      </c>
      <c r="D224" s="294">
        <v>62</v>
      </c>
      <c r="E224" s="22">
        <v>169</v>
      </c>
      <c r="F224" s="259">
        <v>1000</v>
      </c>
      <c r="G224" s="262">
        <v>500</v>
      </c>
      <c r="H224" s="246">
        <v>500</v>
      </c>
      <c r="I224" s="216">
        <v>500</v>
      </c>
      <c r="J224" s="22">
        <v>1000</v>
      </c>
    </row>
    <row r="225" spans="1:10" ht="12" customHeight="1">
      <c r="A225" s="97"/>
      <c r="B225" s="78">
        <v>6370041</v>
      </c>
      <c r="C225" s="19" t="s">
        <v>159</v>
      </c>
      <c r="D225" s="294">
        <v>0</v>
      </c>
      <c r="E225" s="22">
        <v>316</v>
      </c>
      <c r="F225" s="259">
        <v>500</v>
      </c>
      <c r="G225" s="262">
        <v>500</v>
      </c>
      <c r="H225" s="246">
        <v>1000</v>
      </c>
      <c r="I225" s="216">
        <v>500</v>
      </c>
      <c r="J225" s="22">
        <v>500</v>
      </c>
    </row>
    <row r="226" spans="1:10" ht="12" customHeight="1">
      <c r="A226" s="97"/>
      <c r="B226" s="78">
        <v>635005</v>
      </c>
      <c r="C226" s="19" t="s">
        <v>166</v>
      </c>
      <c r="D226" s="294">
        <v>0</v>
      </c>
      <c r="E226" s="22">
        <v>751</v>
      </c>
      <c r="F226" s="259">
        <v>0</v>
      </c>
      <c r="G226" s="262">
        <v>0</v>
      </c>
      <c r="H226" s="246">
        <v>0</v>
      </c>
      <c r="I226" s="216">
        <v>0</v>
      </c>
      <c r="J226" s="22">
        <v>0</v>
      </c>
    </row>
    <row r="227" spans="1:10" ht="12.75" customHeight="1">
      <c r="A227" s="97"/>
      <c r="B227" s="87">
        <v>633004</v>
      </c>
      <c r="C227" s="79" t="s">
        <v>167</v>
      </c>
      <c r="D227" s="241">
        <v>0</v>
      </c>
      <c r="E227" s="31">
        <v>258</v>
      </c>
      <c r="F227" s="77">
        <v>0</v>
      </c>
      <c r="G227" s="280">
        <v>0</v>
      </c>
      <c r="H227" s="267">
        <v>0</v>
      </c>
      <c r="I227" s="26">
        <v>0</v>
      </c>
      <c r="J227" s="31">
        <v>0</v>
      </c>
    </row>
    <row r="228" spans="1:10" ht="12.75" customHeight="1">
      <c r="A228" s="97"/>
      <c r="B228" s="87">
        <v>6350061</v>
      </c>
      <c r="C228" s="79" t="s">
        <v>324</v>
      </c>
      <c r="D228" s="241"/>
      <c r="E228" s="31">
        <v>22</v>
      </c>
      <c r="F228" s="77">
        <v>0</v>
      </c>
      <c r="G228" s="280">
        <v>0</v>
      </c>
      <c r="H228" s="267">
        <v>0</v>
      </c>
      <c r="I228" s="26"/>
      <c r="J228" s="31"/>
    </row>
    <row r="229" spans="1:10" ht="12.75" customHeight="1">
      <c r="A229" s="97"/>
      <c r="B229" s="87">
        <v>635004</v>
      </c>
      <c r="C229" s="79" t="s">
        <v>390</v>
      </c>
      <c r="D229" s="241">
        <v>0</v>
      </c>
      <c r="E229" s="31">
        <v>0</v>
      </c>
      <c r="F229" s="77">
        <v>0</v>
      </c>
      <c r="G229" s="280">
        <v>0</v>
      </c>
      <c r="H229" s="267">
        <v>200</v>
      </c>
      <c r="I229" s="26">
        <v>0</v>
      </c>
      <c r="J229" s="31">
        <v>0</v>
      </c>
    </row>
    <row r="230" spans="1:10" ht="12" customHeight="1">
      <c r="A230" s="97"/>
      <c r="B230" s="87">
        <v>635006</v>
      </c>
      <c r="C230" s="79" t="s">
        <v>168</v>
      </c>
      <c r="D230" s="294">
        <v>0</v>
      </c>
      <c r="E230" s="22">
        <v>0</v>
      </c>
      <c r="F230" s="259">
        <v>16811</v>
      </c>
      <c r="G230" s="262">
        <v>16811</v>
      </c>
      <c r="H230" s="246">
        <v>1000</v>
      </c>
      <c r="I230" s="216">
        <v>1000</v>
      </c>
      <c r="J230" s="22">
        <v>1000</v>
      </c>
    </row>
    <row r="231" spans="1:10" ht="12" customHeight="1">
      <c r="A231" s="97"/>
      <c r="B231" s="87">
        <v>637027</v>
      </c>
      <c r="C231" s="79" t="s">
        <v>296</v>
      </c>
      <c r="D231" s="294">
        <v>0</v>
      </c>
      <c r="E231" s="22">
        <v>0</v>
      </c>
      <c r="F231" s="259">
        <v>0</v>
      </c>
      <c r="G231" s="262">
        <v>0</v>
      </c>
      <c r="H231" s="246">
        <v>0</v>
      </c>
      <c r="I231" s="216">
        <v>0</v>
      </c>
      <c r="J231" s="22">
        <v>0</v>
      </c>
    </row>
    <row r="232" spans="1:10" ht="12" customHeight="1">
      <c r="A232" s="97"/>
      <c r="B232" s="87"/>
      <c r="C232" s="79"/>
      <c r="D232" s="294"/>
      <c r="E232" s="22"/>
      <c r="F232" s="259"/>
      <c r="G232" s="262"/>
      <c r="H232" s="246"/>
      <c r="I232" s="189"/>
      <c r="J232" s="22"/>
    </row>
    <row r="233" spans="1:10" ht="12" customHeight="1">
      <c r="A233" s="201" t="s">
        <v>322</v>
      </c>
      <c r="B233" s="94"/>
      <c r="C233" s="89"/>
      <c r="D233" s="295">
        <f>SUM(D234:D240)</f>
        <v>19363</v>
      </c>
      <c r="E233" s="25">
        <f>SUM(E234:E240)</f>
        <v>49375</v>
      </c>
      <c r="F233" s="265">
        <f>F234+F235+F236+F237+F238+F239+F240</f>
        <v>53519</v>
      </c>
      <c r="G233" s="282">
        <f>G234+G235+G236+G237+G238+G239+G240</f>
        <v>38350</v>
      </c>
      <c r="H233" s="274">
        <f>SUM(H234:H242)</f>
        <v>51680</v>
      </c>
      <c r="I233" s="190">
        <f>I234+I235+I236+I237+I238+I239+I240</f>
        <v>41400</v>
      </c>
      <c r="J233" s="25">
        <f>J234+J235+J236+J237+J238+J239+J240</f>
        <v>41400</v>
      </c>
    </row>
    <row r="234" spans="1:10" ht="12" customHeight="1">
      <c r="A234" s="97">
        <v>8209</v>
      </c>
      <c r="B234" s="78">
        <v>642007</v>
      </c>
      <c r="C234" s="19" t="s">
        <v>169</v>
      </c>
      <c r="D234" s="294">
        <v>5000</v>
      </c>
      <c r="E234" s="22">
        <v>22000</v>
      </c>
      <c r="F234" s="259">
        <v>19500</v>
      </c>
      <c r="G234" s="262">
        <v>19500</v>
      </c>
      <c r="H234" s="246">
        <v>22500</v>
      </c>
      <c r="I234" s="216">
        <v>20000</v>
      </c>
      <c r="J234" s="22">
        <v>20000</v>
      </c>
    </row>
    <row r="235" spans="1:10" ht="12" customHeight="1">
      <c r="A235" s="97"/>
      <c r="B235" s="87">
        <v>6420071</v>
      </c>
      <c r="C235" s="79" t="s">
        <v>170</v>
      </c>
      <c r="D235" s="294">
        <v>298</v>
      </c>
      <c r="E235" s="22">
        <v>950</v>
      </c>
      <c r="F235" s="259">
        <v>1500</v>
      </c>
      <c r="G235" s="262">
        <v>1500</v>
      </c>
      <c r="H235" s="246">
        <v>1500</v>
      </c>
      <c r="I235" s="216">
        <v>1500</v>
      </c>
      <c r="J235" s="22">
        <v>1500</v>
      </c>
    </row>
    <row r="236" spans="1:10" ht="12" customHeight="1">
      <c r="A236" s="97"/>
      <c r="B236" s="87">
        <v>6420012</v>
      </c>
      <c r="C236" s="79" t="s">
        <v>171</v>
      </c>
      <c r="D236" s="294">
        <v>300</v>
      </c>
      <c r="E236" s="22">
        <v>425</v>
      </c>
      <c r="F236" s="259">
        <v>2000</v>
      </c>
      <c r="G236" s="262">
        <v>2000</v>
      </c>
      <c r="H236" s="246">
        <v>1070</v>
      </c>
      <c r="I236" s="216">
        <v>2000</v>
      </c>
      <c r="J236" s="22">
        <v>2000</v>
      </c>
    </row>
    <row r="237" spans="1:10" ht="12" customHeight="1">
      <c r="A237" s="97"/>
      <c r="B237" s="87">
        <v>6420011</v>
      </c>
      <c r="C237" s="79" t="s">
        <v>172</v>
      </c>
      <c r="D237" s="294">
        <v>600</v>
      </c>
      <c r="E237" s="22">
        <v>2000</v>
      </c>
      <c r="F237" s="259">
        <v>3000</v>
      </c>
      <c r="G237" s="262">
        <v>3000</v>
      </c>
      <c r="H237" s="246">
        <v>2350</v>
      </c>
      <c r="I237" s="216">
        <v>3000</v>
      </c>
      <c r="J237" s="22">
        <v>3000</v>
      </c>
    </row>
    <row r="238" spans="1:10" ht="12" customHeight="1">
      <c r="A238" s="97"/>
      <c r="B238" s="87">
        <v>6420013</v>
      </c>
      <c r="C238" s="79" t="s">
        <v>173</v>
      </c>
      <c r="D238" s="294">
        <v>12500</v>
      </c>
      <c r="E238" s="22">
        <v>13200</v>
      </c>
      <c r="F238" s="259">
        <v>13350</v>
      </c>
      <c r="G238" s="262">
        <v>12350</v>
      </c>
      <c r="H238" s="246">
        <v>11900</v>
      </c>
      <c r="I238" s="216">
        <v>11900</v>
      </c>
      <c r="J238" s="22">
        <v>11900</v>
      </c>
    </row>
    <row r="239" spans="1:10" ht="12" customHeight="1">
      <c r="A239" s="97"/>
      <c r="B239" s="87">
        <v>6420014</v>
      </c>
      <c r="C239" s="79" t="s">
        <v>174</v>
      </c>
      <c r="D239" s="294">
        <v>0</v>
      </c>
      <c r="E239" s="22">
        <v>6800</v>
      </c>
      <c r="F239" s="259">
        <v>7200</v>
      </c>
      <c r="G239" s="262">
        <v>0</v>
      </c>
      <c r="H239" s="246">
        <v>0</v>
      </c>
      <c r="I239" s="216">
        <v>0</v>
      </c>
      <c r="J239" s="22">
        <v>0</v>
      </c>
    </row>
    <row r="240" spans="1:10" ht="12" customHeight="1">
      <c r="A240" s="97"/>
      <c r="B240" s="87">
        <v>6420015</v>
      </c>
      <c r="C240" s="79" t="s">
        <v>175</v>
      </c>
      <c r="D240" s="294">
        <v>665</v>
      </c>
      <c r="E240" s="22">
        <v>4000</v>
      </c>
      <c r="F240" s="259">
        <v>6969</v>
      </c>
      <c r="G240" s="262">
        <v>0</v>
      </c>
      <c r="H240" s="246">
        <v>6560</v>
      </c>
      <c r="I240" s="216">
        <v>3000</v>
      </c>
      <c r="J240" s="22">
        <v>3000</v>
      </c>
    </row>
    <row r="241" spans="1:10" ht="12" customHeight="1">
      <c r="A241" s="97"/>
      <c r="B241" s="87">
        <v>6420016</v>
      </c>
      <c r="C241" s="79" t="s">
        <v>361</v>
      </c>
      <c r="D241" s="294">
        <v>0</v>
      </c>
      <c r="E241" s="22">
        <v>0</v>
      </c>
      <c r="F241" s="259">
        <v>0</v>
      </c>
      <c r="G241" s="262">
        <v>0</v>
      </c>
      <c r="H241" s="246">
        <v>3000</v>
      </c>
      <c r="I241" s="189">
        <v>3000</v>
      </c>
      <c r="J241" s="22">
        <v>3000</v>
      </c>
    </row>
    <row r="242" spans="1:10" ht="12" customHeight="1">
      <c r="A242" s="97"/>
      <c r="B242" s="87">
        <v>6420017</v>
      </c>
      <c r="C242" s="79" t="s">
        <v>362</v>
      </c>
      <c r="D242" s="294">
        <v>0</v>
      </c>
      <c r="E242" s="22">
        <v>0</v>
      </c>
      <c r="F242" s="259">
        <v>0</v>
      </c>
      <c r="G242" s="262">
        <v>0</v>
      </c>
      <c r="H242" s="246">
        <v>2800</v>
      </c>
      <c r="I242" s="189">
        <v>2800</v>
      </c>
      <c r="J242" s="22">
        <v>2800</v>
      </c>
    </row>
    <row r="243" spans="1:10" ht="12" customHeight="1">
      <c r="A243" s="201" t="s">
        <v>323</v>
      </c>
      <c r="B243" s="201"/>
      <c r="C243" s="201"/>
      <c r="D243" s="299">
        <f aca="true" t="shared" si="23" ref="D243:J243">SUM(D244)</f>
        <v>0</v>
      </c>
      <c r="E243" s="218">
        <f t="shared" si="23"/>
        <v>0</v>
      </c>
      <c r="F243" s="201">
        <f t="shared" si="23"/>
        <v>4000</v>
      </c>
      <c r="G243" s="286">
        <f t="shared" si="23"/>
        <v>4000</v>
      </c>
      <c r="H243" s="276">
        <f t="shared" si="23"/>
        <v>0</v>
      </c>
      <c r="I243" s="217">
        <f t="shared" si="23"/>
        <v>0</v>
      </c>
      <c r="J243" s="218">
        <f t="shared" si="23"/>
        <v>0</v>
      </c>
    </row>
    <row r="244" spans="1:10" ht="12" customHeight="1">
      <c r="A244" s="97"/>
      <c r="B244" s="87">
        <v>635006</v>
      </c>
      <c r="C244" s="79" t="s">
        <v>324</v>
      </c>
      <c r="D244" s="294">
        <v>0</v>
      </c>
      <c r="E244" s="22">
        <v>0</v>
      </c>
      <c r="F244" s="259">
        <v>4000</v>
      </c>
      <c r="G244" s="262">
        <v>4000</v>
      </c>
      <c r="H244" s="246">
        <v>0</v>
      </c>
      <c r="I244" s="189">
        <v>0</v>
      </c>
      <c r="J244" s="22">
        <v>0</v>
      </c>
    </row>
    <row r="245" spans="1:10" ht="12" customHeight="1">
      <c r="A245" s="201" t="s">
        <v>176</v>
      </c>
      <c r="B245" s="94"/>
      <c r="C245" s="89"/>
      <c r="D245" s="295">
        <f aca="true" t="shared" si="24" ref="D245:J245">SUM(D246:D252)</f>
        <v>3597</v>
      </c>
      <c r="E245" s="25">
        <f t="shared" si="24"/>
        <v>3030</v>
      </c>
      <c r="F245" s="265">
        <f>SUM(F246:F261)</f>
        <v>6610</v>
      </c>
      <c r="G245" s="282">
        <f>SUM(G246:G261)</f>
        <v>11980</v>
      </c>
      <c r="H245" s="268">
        <f>SUM(H246:H261)</f>
        <v>11360</v>
      </c>
      <c r="I245" s="190">
        <f t="shared" si="24"/>
        <v>5360</v>
      </c>
      <c r="J245" s="25">
        <f t="shared" si="24"/>
        <v>5360</v>
      </c>
    </row>
    <row r="246" spans="1:10" ht="12" customHeight="1">
      <c r="A246" s="97">
        <v>810</v>
      </c>
      <c r="B246" s="78">
        <v>632001</v>
      </c>
      <c r="C246" s="19" t="s">
        <v>106</v>
      </c>
      <c r="D246" s="294">
        <v>275</v>
      </c>
      <c r="E246" s="22">
        <v>1703</v>
      </c>
      <c r="F246" s="259">
        <v>2000</v>
      </c>
      <c r="G246" s="262">
        <v>2000</v>
      </c>
      <c r="H246" s="246">
        <v>2200</v>
      </c>
      <c r="I246" s="216">
        <v>2000</v>
      </c>
      <c r="J246" s="22">
        <v>2000</v>
      </c>
    </row>
    <row r="247" spans="1:10" ht="12" customHeight="1">
      <c r="A247" s="77"/>
      <c r="B247" s="87">
        <v>6320012</v>
      </c>
      <c r="C247" s="79" t="s">
        <v>141</v>
      </c>
      <c r="D247" s="294">
        <v>641</v>
      </c>
      <c r="E247" s="22">
        <v>1051</v>
      </c>
      <c r="F247" s="259">
        <v>1500</v>
      </c>
      <c r="G247" s="262">
        <v>800</v>
      </c>
      <c r="H247" s="246">
        <v>1100</v>
      </c>
      <c r="I247" s="216">
        <v>1500</v>
      </c>
      <c r="J247" s="22">
        <v>1500</v>
      </c>
    </row>
    <row r="248" spans="1:10" ht="12" customHeight="1">
      <c r="A248" s="77"/>
      <c r="B248" s="87">
        <v>637004</v>
      </c>
      <c r="C248" s="79" t="s">
        <v>177</v>
      </c>
      <c r="D248" s="294">
        <v>131</v>
      </c>
      <c r="E248" s="22">
        <v>0</v>
      </c>
      <c r="F248" s="259">
        <v>250</v>
      </c>
      <c r="G248" s="262">
        <v>50</v>
      </c>
      <c r="H248" s="246">
        <v>0</v>
      </c>
      <c r="I248" s="216">
        <v>500</v>
      </c>
      <c r="J248" s="22">
        <v>500</v>
      </c>
    </row>
    <row r="249" spans="1:10" ht="12" customHeight="1">
      <c r="A249" s="77"/>
      <c r="B249" s="87">
        <v>6370041</v>
      </c>
      <c r="C249" s="79" t="s">
        <v>151</v>
      </c>
      <c r="D249" s="294">
        <v>100</v>
      </c>
      <c r="E249" s="22">
        <v>96</v>
      </c>
      <c r="F249" s="259">
        <v>1000</v>
      </c>
      <c r="G249" s="262">
        <v>500</v>
      </c>
      <c r="H249" s="246">
        <v>500</v>
      </c>
      <c r="I249" s="216">
        <v>1000</v>
      </c>
      <c r="J249" s="22">
        <v>1000</v>
      </c>
    </row>
    <row r="250" spans="1:10" ht="12" customHeight="1">
      <c r="A250" s="77"/>
      <c r="B250" s="87">
        <v>637002</v>
      </c>
      <c r="C250" s="79" t="s">
        <v>165</v>
      </c>
      <c r="D250" s="294">
        <v>2450</v>
      </c>
      <c r="E250" s="22">
        <v>0</v>
      </c>
      <c r="F250" s="259">
        <v>1500</v>
      </c>
      <c r="G250" s="262">
        <v>3000</v>
      </c>
      <c r="H250" s="246">
        <v>0</v>
      </c>
      <c r="I250" s="216">
        <v>0</v>
      </c>
      <c r="J250" s="22">
        <v>0</v>
      </c>
    </row>
    <row r="251" spans="1:10" ht="12" customHeight="1">
      <c r="A251" s="77"/>
      <c r="B251" s="87">
        <v>6370042</v>
      </c>
      <c r="C251" s="79" t="s">
        <v>391</v>
      </c>
      <c r="D251" s="294">
        <v>0</v>
      </c>
      <c r="E251" s="22">
        <v>180</v>
      </c>
      <c r="F251" s="259">
        <v>360</v>
      </c>
      <c r="G251" s="262">
        <v>500</v>
      </c>
      <c r="H251" s="246">
        <v>700</v>
      </c>
      <c r="I251" s="216">
        <v>360</v>
      </c>
      <c r="J251" s="22">
        <v>360</v>
      </c>
    </row>
    <row r="252" spans="1:10" ht="12" customHeight="1">
      <c r="A252" s="77"/>
      <c r="B252" s="87">
        <v>635006</v>
      </c>
      <c r="C252" s="79" t="s">
        <v>297</v>
      </c>
      <c r="D252" s="294">
        <v>0</v>
      </c>
      <c r="E252" s="22">
        <v>0</v>
      </c>
      <c r="F252" s="259">
        <v>0</v>
      </c>
      <c r="G252" s="262">
        <v>0</v>
      </c>
      <c r="H252" s="246">
        <v>0</v>
      </c>
      <c r="I252" s="216">
        <v>0</v>
      </c>
      <c r="J252" s="22">
        <v>0</v>
      </c>
    </row>
    <row r="253" spans="1:10" ht="12" customHeight="1">
      <c r="A253" s="77"/>
      <c r="B253" s="87">
        <v>611</v>
      </c>
      <c r="C253" s="79" t="s">
        <v>192</v>
      </c>
      <c r="D253" s="294">
        <v>0</v>
      </c>
      <c r="E253" s="22">
        <v>0</v>
      </c>
      <c r="F253" s="259">
        <v>0</v>
      </c>
      <c r="G253" s="262">
        <v>1200</v>
      </c>
      <c r="H253" s="246">
        <v>1600</v>
      </c>
      <c r="I253" s="189">
        <v>3200</v>
      </c>
      <c r="J253" s="22">
        <v>3200</v>
      </c>
    </row>
    <row r="254" spans="1:10" ht="12" customHeight="1">
      <c r="A254" s="77"/>
      <c r="B254" s="87">
        <v>612001</v>
      </c>
      <c r="C254" s="79" t="s">
        <v>130</v>
      </c>
      <c r="D254" s="294">
        <v>0</v>
      </c>
      <c r="E254" s="22">
        <v>0</v>
      </c>
      <c r="F254" s="259">
        <v>0</v>
      </c>
      <c r="G254" s="262">
        <v>0</v>
      </c>
      <c r="H254" s="246">
        <v>300</v>
      </c>
      <c r="I254" s="189">
        <v>600</v>
      </c>
      <c r="J254" s="22">
        <v>600</v>
      </c>
    </row>
    <row r="255" spans="1:10" ht="12" customHeight="1">
      <c r="A255" s="77"/>
      <c r="B255" s="87">
        <v>620</v>
      </c>
      <c r="C255" s="79" t="s">
        <v>352</v>
      </c>
      <c r="D255" s="294">
        <v>0</v>
      </c>
      <c r="E255" s="22">
        <v>0</v>
      </c>
      <c r="F255" s="259">
        <v>0</v>
      </c>
      <c r="G255" s="262">
        <v>280</v>
      </c>
      <c r="H255" s="246">
        <v>660</v>
      </c>
      <c r="I255" s="189">
        <v>1300</v>
      </c>
      <c r="J255" s="22">
        <v>1300</v>
      </c>
    </row>
    <row r="256" spans="1:10" ht="12" customHeight="1">
      <c r="A256" s="77"/>
      <c r="B256" s="87">
        <v>633004</v>
      </c>
      <c r="C256" s="79" t="s">
        <v>381</v>
      </c>
      <c r="D256" s="294">
        <v>0</v>
      </c>
      <c r="E256" s="22">
        <v>0</v>
      </c>
      <c r="F256" s="259">
        <v>0</v>
      </c>
      <c r="G256" s="262">
        <v>0</v>
      </c>
      <c r="H256" s="246">
        <v>800</v>
      </c>
      <c r="I256" s="189">
        <v>0</v>
      </c>
      <c r="J256" s="22">
        <v>0</v>
      </c>
    </row>
    <row r="257" spans="1:10" ht="12" customHeight="1">
      <c r="A257" s="77"/>
      <c r="B257" s="87">
        <v>633006</v>
      </c>
      <c r="C257" s="79" t="s">
        <v>105</v>
      </c>
      <c r="D257" s="294">
        <v>0</v>
      </c>
      <c r="E257" s="22">
        <v>0</v>
      </c>
      <c r="F257" s="259">
        <v>0</v>
      </c>
      <c r="G257" s="262">
        <v>350</v>
      </c>
      <c r="H257" s="246">
        <v>1000</v>
      </c>
      <c r="I257" s="189">
        <v>500</v>
      </c>
      <c r="J257" s="22">
        <v>500</v>
      </c>
    </row>
    <row r="258" spans="1:10" ht="12" customHeight="1">
      <c r="A258" s="77"/>
      <c r="B258" s="87">
        <v>633015</v>
      </c>
      <c r="C258" s="79" t="s">
        <v>328</v>
      </c>
      <c r="D258" s="294">
        <v>0</v>
      </c>
      <c r="E258" s="22">
        <v>0</v>
      </c>
      <c r="F258" s="259">
        <v>0</v>
      </c>
      <c r="G258" s="262">
        <v>400</v>
      </c>
      <c r="H258" s="246">
        <v>600</v>
      </c>
      <c r="I258" s="189">
        <v>600</v>
      </c>
      <c r="J258" s="22">
        <v>600</v>
      </c>
    </row>
    <row r="259" spans="1:10" ht="12" customHeight="1">
      <c r="A259" s="77"/>
      <c r="B259" s="87">
        <v>635005</v>
      </c>
      <c r="C259" s="79" t="s">
        <v>166</v>
      </c>
      <c r="D259" s="294">
        <v>0</v>
      </c>
      <c r="E259" s="22">
        <v>0</v>
      </c>
      <c r="F259" s="259">
        <v>0</v>
      </c>
      <c r="G259" s="262">
        <v>0</v>
      </c>
      <c r="H259" s="246">
        <v>600</v>
      </c>
      <c r="I259" s="189">
        <v>0</v>
      </c>
      <c r="J259" s="22">
        <v>0</v>
      </c>
    </row>
    <row r="260" spans="1:10" ht="12" customHeight="1">
      <c r="A260" s="77"/>
      <c r="B260" s="87">
        <v>635004</v>
      </c>
      <c r="C260" s="79" t="s">
        <v>353</v>
      </c>
      <c r="D260" s="294">
        <v>0</v>
      </c>
      <c r="E260" s="22">
        <v>0</v>
      </c>
      <c r="F260" s="259">
        <v>0</v>
      </c>
      <c r="G260" s="262">
        <v>1400</v>
      </c>
      <c r="H260" s="246">
        <v>800</v>
      </c>
      <c r="I260" s="189">
        <v>0</v>
      </c>
      <c r="J260" s="22">
        <v>0</v>
      </c>
    </row>
    <row r="261" spans="1:10" ht="12" customHeight="1">
      <c r="A261" s="77"/>
      <c r="B261" s="87">
        <v>635006</v>
      </c>
      <c r="C261" s="79" t="s">
        <v>354</v>
      </c>
      <c r="D261" s="294">
        <v>0</v>
      </c>
      <c r="E261" s="22">
        <v>0</v>
      </c>
      <c r="F261" s="259">
        <v>0</v>
      </c>
      <c r="G261" s="262">
        <v>1500</v>
      </c>
      <c r="H261" s="246">
        <v>500</v>
      </c>
      <c r="I261" s="189">
        <v>500</v>
      </c>
      <c r="J261" s="22">
        <v>500</v>
      </c>
    </row>
    <row r="262" spans="1:10" ht="12" customHeight="1">
      <c r="A262" s="98" t="s">
        <v>178</v>
      </c>
      <c r="B262" s="94"/>
      <c r="C262" s="89"/>
      <c r="D262" s="295">
        <f aca="true" t="shared" si="25" ref="D262:J262">SUM(D263)</f>
        <v>302</v>
      </c>
      <c r="E262" s="25">
        <f t="shared" si="25"/>
        <v>263</v>
      </c>
      <c r="F262" s="265">
        <f t="shared" si="25"/>
        <v>300</v>
      </c>
      <c r="G262" s="282">
        <f>SUM(G263)</f>
        <v>300</v>
      </c>
      <c r="H262" s="274">
        <f>H263</f>
        <v>300</v>
      </c>
      <c r="I262" s="190">
        <f t="shared" si="25"/>
        <v>400</v>
      </c>
      <c r="J262" s="25">
        <f t="shared" si="25"/>
        <v>400</v>
      </c>
    </row>
    <row r="263" spans="1:10" ht="12" customHeight="1">
      <c r="A263" s="77">
        <v>8205</v>
      </c>
      <c r="B263" s="78">
        <v>633009</v>
      </c>
      <c r="C263" s="19" t="s">
        <v>179</v>
      </c>
      <c r="D263" s="294">
        <v>302</v>
      </c>
      <c r="E263" s="22">
        <v>263</v>
      </c>
      <c r="F263" s="259">
        <v>300</v>
      </c>
      <c r="G263" s="262">
        <v>300</v>
      </c>
      <c r="H263" s="275">
        <v>300</v>
      </c>
      <c r="I263" s="189">
        <v>400</v>
      </c>
      <c r="J263" s="22">
        <v>400</v>
      </c>
    </row>
    <row r="264" spans="1:10" ht="12" customHeight="1">
      <c r="A264" s="77"/>
      <c r="B264" s="87"/>
      <c r="C264" s="79"/>
      <c r="D264" s="294"/>
      <c r="E264" s="22"/>
      <c r="F264" s="259"/>
      <c r="G264" s="262"/>
      <c r="H264" s="275"/>
      <c r="I264" s="189"/>
      <c r="J264" s="22"/>
    </row>
    <row r="265" spans="1:10" ht="12" customHeight="1">
      <c r="A265" s="98" t="s">
        <v>180</v>
      </c>
      <c r="B265" s="94"/>
      <c r="C265" s="89"/>
      <c r="D265" s="295">
        <f aca="true" t="shared" si="26" ref="D265:J265">SUM(D266:D277)</f>
        <v>3151</v>
      </c>
      <c r="E265" s="25">
        <f t="shared" si="26"/>
        <v>2739</v>
      </c>
      <c r="F265" s="265">
        <f t="shared" si="26"/>
        <v>4410</v>
      </c>
      <c r="G265" s="282">
        <f>SUM(G266:G277)</f>
        <v>3350</v>
      </c>
      <c r="H265" s="268">
        <f>SUM(H266:H277)</f>
        <v>10410</v>
      </c>
      <c r="I265" s="190">
        <f t="shared" si="26"/>
        <v>5010</v>
      </c>
      <c r="J265" s="25">
        <f t="shared" si="26"/>
        <v>5010</v>
      </c>
    </row>
    <row r="266" spans="1:10" ht="12" customHeight="1">
      <c r="A266" s="77">
        <v>620</v>
      </c>
      <c r="B266" s="78">
        <v>633015</v>
      </c>
      <c r="C266" s="19" t="s">
        <v>181</v>
      </c>
      <c r="D266" s="294">
        <v>240</v>
      </c>
      <c r="E266" s="22">
        <v>246</v>
      </c>
      <c r="F266" s="259">
        <v>400</v>
      </c>
      <c r="G266" s="262">
        <v>600</v>
      </c>
      <c r="H266" s="275">
        <v>600</v>
      </c>
      <c r="I266" s="216">
        <v>400</v>
      </c>
      <c r="J266" s="22">
        <v>400</v>
      </c>
    </row>
    <row r="267" spans="1:10" ht="12" customHeight="1">
      <c r="A267" s="77"/>
      <c r="B267" s="87">
        <v>637004</v>
      </c>
      <c r="C267" s="79" t="s">
        <v>182</v>
      </c>
      <c r="D267" s="294">
        <v>209</v>
      </c>
      <c r="E267" s="22">
        <v>0</v>
      </c>
      <c r="F267" s="259">
        <v>300</v>
      </c>
      <c r="G267" s="262">
        <v>300</v>
      </c>
      <c r="H267" s="275">
        <v>0</v>
      </c>
      <c r="I267" s="216">
        <v>300</v>
      </c>
      <c r="J267" s="22">
        <v>300</v>
      </c>
    </row>
    <row r="268" spans="1:10" ht="12" customHeight="1">
      <c r="A268" s="77"/>
      <c r="B268" s="87">
        <v>6370041</v>
      </c>
      <c r="C268" s="79" t="s">
        <v>183</v>
      </c>
      <c r="D268" s="294">
        <v>30</v>
      </c>
      <c r="E268" s="22">
        <v>25</v>
      </c>
      <c r="F268" s="259">
        <v>60</v>
      </c>
      <c r="G268" s="262">
        <v>0</v>
      </c>
      <c r="H268" s="246">
        <v>60</v>
      </c>
      <c r="I268" s="216">
        <v>60</v>
      </c>
      <c r="J268" s="22">
        <v>60</v>
      </c>
    </row>
    <row r="269" spans="1:10" ht="12" customHeight="1">
      <c r="A269" s="77"/>
      <c r="B269" s="87">
        <v>633006</v>
      </c>
      <c r="C269" s="79" t="s">
        <v>184</v>
      </c>
      <c r="D269" s="294">
        <v>215</v>
      </c>
      <c r="E269" s="22">
        <v>102</v>
      </c>
      <c r="F269" s="259">
        <v>200</v>
      </c>
      <c r="G269" s="262">
        <v>200</v>
      </c>
      <c r="H269" s="246">
        <v>200</v>
      </c>
      <c r="I269" s="216">
        <v>200</v>
      </c>
      <c r="J269" s="22">
        <v>200</v>
      </c>
    </row>
    <row r="270" spans="1:10" ht="12" customHeight="1">
      <c r="A270" s="77"/>
      <c r="B270" s="87">
        <v>633004</v>
      </c>
      <c r="C270" s="79" t="s">
        <v>380</v>
      </c>
      <c r="D270" s="294">
        <v>2237</v>
      </c>
      <c r="E270" s="22">
        <v>1719</v>
      </c>
      <c r="F270" s="259">
        <v>500</v>
      </c>
      <c r="G270" s="262">
        <v>500</v>
      </c>
      <c r="H270" s="246">
        <v>2200</v>
      </c>
      <c r="I270" s="216">
        <v>500</v>
      </c>
      <c r="J270" s="22">
        <v>500</v>
      </c>
    </row>
    <row r="271" spans="1:10" ht="12" customHeight="1">
      <c r="A271" s="77"/>
      <c r="B271" s="87">
        <v>633010</v>
      </c>
      <c r="C271" s="79" t="s">
        <v>185</v>
      </c>
      <c r="D271" s="294">
        <v>0</v>
      </c>
      <c r="E271" s="22">
        <v>89</v>
      </c>
      <c r="F271" s="259">
        <v>150</v>
      </c>
      <c r="G271" s="262">
        <v>150</v>
      </c>
      <c r="H271" s="246">
        <v>150</v>
      </c>
      <c r="I271" s="216">
        <v>150</v>
      </c>
      <c r="J271" s="22">
        <v>150</v>
      </c>
    </row>
    <row r="272" spans="1:10" ht="12" customHeight="1">
      <c r="A272" s="77"/>
      <c r="B272" s="87">
        <v>633004</v>
      </c>
      <c r="C272" s="79" t="s">
        <v>186</v>
      </c>
      <c r="D272" s="294">
        <v>0</v>
      </c>
      <c r="E272" s="22">
        <v>0</v>
      </c>
      <c r="F272" s="259">
        <v>1700</v>
      </c>
      <c r="G272" s="262">
        <v>0</v>
      </c>
      <c r="H272" s="246">
        <v>1700</v>
      </c>
      <c r="I272" s="216">
        <v>0</v>
      </c>
      <c r="J272" s="22">
        <v>0</v>
      </c>
    </row>
    <row r="273" spans="1:10" ht="12" customHeight="1">
      <c r="A273" s="77"/>
      <c r="B273" s="87">
        <v>6370042</v>
      </c>
      <c r="C273" s="79" t="s">
        <v>187</v>
      </c>
      <c r="D273" s="294">
        <v>220</v>
      </c>
      <c r="E273" s="22">
        <v>195</v>
      </c>
      <c r="F273" s="259">
        <v>300</v>
      </c>
      <c r="G273" s="262">
        <v>300</v>
      </c>
      <c r="H273" s="246">
        <v>300</v>
      </c>
      <c r="I273" s="216">
        <v>300</v>
      </c>
      <c r="J273" s="22">
        <v>300</v>
      </c>
    </row>
    <row r="274" spans="1:10" ht="12" customHeight="1">
      <c r="A274" s="77"/>
      <c r="B274" s="87">
        <v>6330062</v>
      </c>
      <c r="C274" s="79" t="s">
        <v>188</v>
      </c>
      <c r="D274" s="294">
        <v>0</v>
      </c>
      <c r="E274" s="22">
        <v>149</v>
      </c>
      <c r="F274" s="259">
        <v>300</v>
      </c>
      <c r="G274" s="262">
        <v>300</v>
      </c>
      <c r="H274" s="246">
        <v>600</v>
      </c>
      <c r="I274" s="216">
        <v>300</v>
      </c>
      <c r="J274" s="22">
        <v>300</v>
      </c>
    </row>
    <row r="275" spans="1:10" ht="12" customHeight="1">
      <c r="A275" s="77"/>
      <c r="B275" s="87">
        <v>637027</v>
      </c>
      <c r="C275" s="79" t="s">
        <v>351</v>
      </c>
      <c r="D275" s="294">
        <v>0</v>
      </c>
      <c r="E275" s="22">
        <v>0</v>
      </c>
      <c r="F275" s="259">
        <v>0</v>
      </c>
      <c r="G275" s="262">
        <v>0</v>
      </c>
      <c r="H275" s="246">
        <v>1700</v>
      </c>
      <c r="I275" s="216">
        <v>1700</v>
      </c>
      <c r="J275" s="22">
        <v>1700</v>
      </c>
    </row>
    <row r="276" spans="1:10" ht="12" customHeight="1">
      <c r="A276" s="77"/>
      <c r="B276" s="87">
        <v>620</v>
      </c>
      <c r="C276" s="79" t="s">
        <v>363</v>
      </c>
      <c r="D276" s="294">
        <v>0</v>
      </c>
      <c r="E276" s="22">
        <v>0</v>
      </c>
      <c r="F276" s="259">
        <v>0</v>
      </c>
      <c r="G276" s="262">
        <v>0</v>
      </c>
      <c r="H276" s="246">
        <v>600</v>
      </c>
      <c r="I276" s="216">
        <v>600</v>
      </c>
      <c r="J276" s="22">
        <v>600</v>
      </c>
    </row>
    <row r="277" spans="1:10" ht="12" customHeight="1">
      <c r="A277" s="77"/>
      <c r="B277" s="87">
        <v>6370043</v>
      </c>
      <c r="C277" s="79" t="s">
        <v>159</v>
      </c>
      <c r="D277" s="294">
        <v>0</v>
      </c>
      <c r="E277" s="22">
        <v>214</v>
      </c>
      <c r="F277" s="259">
        <v>500</v>
      </c>
      <c r="G277" s="262">
        <v>1000</v>
      </c>
      <c r="H277" s="246">
        <v>2300</v>
      </c>
      <c r="I277" s="216">
        <v>500</v>
      </c>
      <c r="J277" s="22">
        <v>500</v>
      </c>
    </row>
    <row r="278" spans="1:10" ht="12" customHeight="1">
      <c r="A278" s="98" t="s">
        <v>189</v>
      </c>
      <c r="B278" s="94"/>
      <c r="C278" s="89"/>
      <c r="D278" s="295">
        <f aca="true" t="shared" si="27" ref="D278:J278">SUM(D279)</f>
        <v>478</v>
      </c>
      <c r="E278" s="25">
        <f t="shared" si="27"/>
        <v>387</v>
      </c>
      <c r="F278" s="265">
        <f t="shared" si="27"/>
        <v>1000</v>
      </c>
      <c r="G278" s="282">
        <f t="shared" si="27"/>
        <v>500</v>
      </c>
      <c r="H278" s="268">
        <f t="shared" si="27"/>
        <v>500</v>
      </c>
      <c r="I278" s="190">
        <f t="shared" si="27"/>
        <v>1000</v>
      </c>
      <c r="J278" s="25">
        <f t="shared" si="27"/>
        <v>1000</v>
      </c>
    </row>
    <row r="279" spans="1:10" ht="12" customHeight="1">
      <c r="A279" s="77">
        <v>620</v>
      </c>
      <c r="B279" s="78">
        <v>633006</v>
      </c>
      <c r="C279" s="19" t="s">
        <v>190</v>
      </c>
      <c r="D279" s="294">
        <v>478</v>
      </c>
      <c r="E279" s="22">
        <v>387</v>
      </c>
      <c r="F279" s="259">
        <v>1000</v>
      </c>
      <c r="G279" s="262">
        <v>500</v>
      </c>
      <c r="H279" s="246">
        <v>500</v>
      </c>
      <c r="I279" s="189">
        <v>1000</v>
      </c>
      <c r="J279" s="22">
        <v>1000</v>
      </c>
    </row>
    <row r="280" spans="1:10" ht="12" customHeight="1">
      <c r="A280" s="77"/>
      <c r="B280" s="87"/>
      <c r="C280" s="79"/>
      <c r="D280" s="294"/>
      <c r="E280" s="22"/>
      <c r="F280" s="259"/>
      <c r="G280" s="262"/>
      <c r="H280" s="246"/>
      <c r="I280" s="189"/>
      <c r="J280" s="22"/>
    </row>
    <row r="281" spans="1:10" ht="12" customHeight="1">
      <c r="A281" s="98" t="s">
        <v>191</v>
      </c>
      <c r="B281" s="94"/>
      <c r="C281" s="89"/>
      <c r="D281" s="295">
        <f aca="true" t="shared" si="28" ref="D281:J281">SUM(D282:D284,D291:D292)</f>
        <v>3327</v>
      </c>
      <c r="E281" s="25">
        <f t="shared" si="28"/>
        <v>1742</v>
      </c>
      <c r="F281" s="265">
        <f t="shared" si="28"/>
        <v>2010</v>
      </c>
      <c r="G281" s="282">
        <f t="shared" si="28"/>
        <v>1860</v>
      </c>
      <c r="H281" s="268">
        <f t="shared" si="28"/>
        <v>2173</v>
      </c>
      <c r="I281" s="190">
        <f t="shared" si="28"/>
        <v>2010</v>
      </c>
      <c r="J281" s="25">
        <f t="shared" si="28"/>
        <v>2010</v>
      </c>
    </row>
    <row r="282" spans="1:10" ht="12" customHeight="1">
      <c r="A282" s="77">
        <v>10202</v>
      </c>
      <c r="B282" s="78">
        <v>611</v>
      </c>
      <c r="C282" s="19" t="s">
        <v>192</v>
      </c>
      <c r="D282" s="294">
        <v>2379</v>
      </c>
      <c r="E282" s="22">
        <v>1295</v>
      </c>
      <c r="F282" s="259">
        <v>1350</v>
      </c>
      <c r="G282" s="262">
        <v>1350</v>
      </c>
      <c r="H282" s="246">
        <v>1550</v>
      </c>
      <c r="I282" s="216">
        <v>1350</v>
      </c>
      <c r="J282" s="22">
        <v>1350</v>
      </c>
    </row>
    <row r="283" spans="1:10" ht="12" customHeight="1">
      <c r="A283" s="77"/>
      <c r="B283" s="87">
        <v>621</v>
      </c>
      <c r="C283" s="79" t="s">
        <v>193</v>
      </c>
      <c r="D283" s="294">
        <v>238</v>
      </c>
      <c r="E283" s="22">
        <v>129</v>
      </c>
      <c r="F283" s="259">
        <v>135</v>
      </c>
      <c r="G283" s="262">
        <v>135</v>
      </c>
      <c r="H283" s="246">
        <v>160</v>
      </c>
      <c r="I283" s="216">
        <v>135</v>
      </c>
      <c r="J283" s="22">
        <v>135</v>
      </c>
    </row>
    <row r="284" spans="1:10" ht="12" customHeight="1">
      <c r="A284" s="77"/>
      <c r="B284" s="87">
        <v>625</v>
      </c>
      <c r="C284" s="79" t="s">
        <v>194</v>
      </c>
      <c r="D284" s="294">
        <f aca="true" t="shared" si="29" ref="D284:J284">SUM(D285:D290)</f>
        <v>543</v>
      </c>
      <c r="E284" s="22">
        <v>318</v>
      </c>
      <c r="F284" s="259">
        <f t="shared" si="29"/>
        <v>375</v>
      </c>
      <c r="G284" s="262">
        <f t="shared" si="29"/>
        <v>375</v>
      </c>
      <c r="H284" s="216">
        <f t="shared" si="29"/>
        <v>413</v>
      </c>
      <c r="I284" s="216">
        <f t="shared" si="29"/>
        <v>375</v>
      </c>
      <c r="J284" s="22">
        <f t="shared" si="29"/>
        <v>375</v>
      </c>
    </row>
    <row r="285" spans="1:10" ht="12" customHeight="1" hidden="1">
      <c r="A285" s="77"/>
      <c r="B285" s="87">
        <v>625001</v>
      </c>
      <c r="C285" s="79" t="s">
        <v>298</v>
      </c>
      <c r="D285" s="294">
        <v>33</v>
      </c>
      <c r="E285" s="22">
        <v>19</v>
      </c>
      <c r="F285" s="259">
        <v>20</v>
      </c>
      <c r="G285" s="262">
        <v>20</v>
      </c>
      <c r="H285" s="246">
        <v>25</v>
      </c>
      <c r="I285" s="216">
        <v>20</v>
      </c>
      <c r="J285" s="22">
        <v>20</v>
      </c>
    </row>
    <row r="286" spans="1:10" ht="12" customHeight="1" hidden="1">
      <c r="A286" s="77"/>
      <c r="B286" s="87">
        <v>625002</v>
      </c>
      <c r="C286" s="79" t="s">
        <v>299</v>
      </c>
      <c r="D286" s="294">
        <v>333</v>
      </c>
      <c r="E286" s="22">
        <v>188</v>
      </c>
      <c r="F286" s="259">
        <v>200</v>
      </c>
      <c r="G286" s="262">
        <v>200</v>
      </c>
      <c r="H286" s="246">
        <v>220</v>
      </c>
      <c r="I286" s="216">
        <v>200</v>
      </c>
      <c r="J286" s="22">
        <v>200</v>
      </c>
    </row>
    <row r="287" spans="1:10" ht="12" customHeight="1" hidden="1">
      <c r="A287" s="77"/>
      <c r="B287" s="87">
        <v>625003</v>
      </c>
      <c r="C287" s="79" t="s">
        <v>300</v>
      </c>
      <c r="D287" s="294">
        <v>19</v>
      </c>
      <c r="E287" s="22">
        <v>11</v>
      </c>
      <c r="F287" s="259">
        <v>15</v>
      </c>
      <c r="G287" s="262">
        <v>15</v>
      </c>
      <c r="H287" s="246">
        <v>20</v>
      </c>
      <c r="I287" s="216">
        <v>15</v>
      </c>
      <c r="J287" s="22">
        <v>15</v>
      </c>
    </row>
    <row r="288" spans="1:10" ht="12" customHeight="1" hidden="1">
      <c r="A288" s="77"/>
      <c r="B288" s="87">
        <v>625004</v>
      </c>
      <c r="C288" s="79" t="s">
        <v>301</v>
      </c>
      <c r="D288" s="294">
        <v>34</v>
      </c>
      <c r="E288" s="22">
        <v>41</v>
      </c>
      <c r="F288" s="259">
        <v>50</v>
      </c>
      <c r="G288" s="262">
        <v>50</v>
      </c>
      <c r="H288" s="246">
        <v>50</v>
      </c>
      <c r="I288" s="216">
        <v>50</v>
      </c>
      <c r="J288" s="22">
        <v>50</v>
      </c>
    </row>
    <row r="289" spans="1:10" ht="12" customHeight="1" hidden="1">
      <c r="A289" s="77"/>
      <c r="B289" s="87">
        <v>625005</v>
      </c>
      <c r="C289" s="79" t="s">
        <v>302</v>
      </c>
      <c r="D289" s="294">
        <v>11</v>
      </c>
      <c r="E289" s="22">
        <v>19</v>
      </c>
      <c r="F289" s="259">
        <v>20</v>
      </c>
      <c r="G289" s="262">
        <v>20</v>
      </c>
      <c r="H289" s="246">
        <v>18</v>
      </c>
      <c r="I289" s="216">
        <v>20</v>
      </c>
      <c r="J289" s="22">
        <v>20</v>
      </c>
    </row>
    <row r="290" spans="1:10" ht="12" customHeight="1" hidden="1">
      <c r="A290" s="77"/>
      <c r="B290" s="87">
        <v>625007</v>
      </c>
      <c r="C290" s="79" t="s">
        <v>303</v>
      </c>
      <c r="D290" s="294">
        <v>113</v>
      </c>
      <c r="E290" s="22">
        <v>64</v>
      </c>
      <c r="F290" s="259">
        <v>70</v>
      </c>
      <c r="G290" s="262">
        <v>70</v>
      </c>
      <c r="H290" s="246">
        <v>80</v>
      </c>
      <c r="I290" s="216">
        <v>70</v>
      </c>
      <c r="J290" s="22">
        <v>70</v>
      </c>
    </row>
    <row r="291" spans="1:10" ht="12" customHeight="1">
      <c r="A291" s="77"/>
      <c r="B291" s="87">
        <v>637005</v>
      </c>
      <c r="C291" s="79" t="s">
        <v>195</v>
      </c>
      <c r="D291" s="294">
        <v>0</v>
      </c>
      <c r="E291" s="22">
        <v>0</v>
      </c>
      <c r="F291" s="259">
        <v>50</v>
      </c>
      <c r="G291" s="262">
        <v>0</v>
      </c>
      <c r="H291" s="246">
        <v>50</v>
      </c>
      <c r="I291" s="216">
        <v>50</v>
      </c>
      <c r="J291" s="22">
        <v>50</v>
      </c>
    </row>
    <row r="292" spans="1:10" ht="12" customHeight="1">
      <c r="A292" s="77"/>
      <c r="B292" s="87">
        <v>637015</v>
      </c>
      <c r="C292" s="79" t="s">
        <v>196</v>
      </c>
      <c r="D292" s="294">
        <v>167</v>
      </c>
      <c r="E292" s="22">
        <v>0</v>
      </c>
      <c r="F292" s="259">
        <v>100</v>
      </c>
      <c r="G292" s="262">
        <v>0</v>
      </c>
      <c r="H292" s="246">
        <v>0</v>
      </c>
      <c r="I292" s="216">
        <v>100</v>
      </c>
      <c r="J292" s="22">
        <v>100</v>
      </c>
    </row>
    <row r="293" spans="1:10" ht="12" customHeight="1">
      <c r="A293" s="77"/>
      <c r="B293" s="87"/>
      <c r="C293" s="79"/>
      <c r="D293" s="294"/>
      <c r="E293" s="22"/>
      <c r="F293" s="259"/>
      <c r="G293" s="262"/>
      <c r="H293" s="246"/>
      <c r="I293" s="189"/>
      <c r="J293" s="22"/>
    </row>
    <row r="294" spans="1:10" ht="12" customHeight="1">
      <c r="A294" s="98" t="s">
        <v>197</v>
      </c>
      <c r="B294" s="94"/>
      <c r="C294" s="89"/>
      <c r="D294" s="295">
        <f aca="true" t="shared" si="30" ref="D294:J294">SUM(D295:D299)</f>
        <v>6291</v>
      </c>
      <c r="E294" s="25">
        <f t="shared" si="30"/>
        <v>4234</v>
      </c>
      <c r="F294" s="265">
        <f t="shared" si="30"/>
        <v>5750</v>
      </c>
      <c r="G294" s="282">
        <f t="shared" si="30"/>
        <v>5750</v>
      </c>
      <c r="H294" s="268">
        <f t="shared" si="30"/>
        <v>6090</v>
      </c>
      <c r="I294" s="190">
        <f t="shared" si="30"/>
        <v>5100</v>
      </c>
      <c r="J294" s="25">
        <f t="shared" si="30"/>
        <v>5100</v>
      </c>
    </row>
    <row r="295" spans="1:10" ht="12" customHeight="1">
      <c r="A295" s="77">
        <v>10202</v>
      </c>
      <c r="B295" s="87">
        <v>6420141</v>
      </c>
      <c r="C295" s="79" t="s">
        <v>198</v>
      </c>
      <c r="D295" s="294">
        <v>3094</v>
      </c>
      <c r="E295" s="22">
        <v>3814</v>
      </c>
      <c r="F295" s="259">
        <v>4000</v>
      </c>
      <c r="G295" s="262">
        <v>4000</v>
      </c>
      <c r="H295" s="246">
        <v>5000</v>
      </c>
      <c r="I295" s="216">
        <v>4000</v>
      </c>
      <c r="J295" s="22">
        <v>4000</v>
      </c>
    </row>
    <row r="296" spans="1:10" ht="12" customHeight="1">
      <c r="A296" s="77"/>
      <c r="B296" s="87">
        <v>637027</v>
      </c>
      <c r="C296" s="79" t="s">
        <v>199</v>
      </c>
      <c r="D296" s="294">
        <v>1081</v>
      </c>
      <c r="E296" s="22">
        <v>416</v>
      </c>
      <c r="F296" s="259">
        <v>500</v>
      </c>
      <c r="G296" s="262">
        <v>500</v>
      </c>
      <c r="H296" s="246">
        <v>0</v>
      </c>
      <c r="I296" s="216">
        <v>0</v>
      </c>
      <c r="J296" s="22">
        <v>0</v>
      </c>
    </row>
    <row r="297" spans="1:10" ht="12" customHeight="1">
      <c r="A297" s="77"/>
      <c r="B297" s="87">
        <v>620</v>
      </c>
      <c r="C297" s="79" t="s">
        <v>321</v>
      </c>
      <c r="D297" s="294">
        <v>6</v>
      </c>
      <c r="E297" s="22">
        <v>4</v>
      </c>
      <c r="F297" s="259">
        <v>200</v>
      </c>
      <c r="G297" s="262">
        <v>200</v>
      </c>
      <c r="H297" s="246">
        <v>0</v>
      </c>
      <c r="I297" s="216">
        <v>0</v>
      </c>
      <c r="J297" s="22">
        <v>0</v>
      </c>
    </row>
    <row r="298" spans="1:10" ht="12" customHeight="1">
      <c r="A298" s="77"/>
      <c r="B298" s="87">
        <v>6420142</v>
      </c>
      <c r="C298" s="79" t="s">
        <v>311</v>
      </c>
      <c r="D298" s="294">
        <v>854</v>
      </c>
      <c r="E298" s="22">
        <v>0</v>
      </c>
      <c r="F298" s="259">
        <v>1050</v>
      </c>
      <c r="G298" s="262">
        <v>1050</v>
      </c>
      <c r="H298" s="246">
        <v>1090</v>
      </c>
      <c r="I298" s="216">
        <v>1100</v>
      </c>
      <c r="J298" s="22">
        <v>1100</v>
      </c>
    </row>
    <row r="299" spans="1:10" ht="12" customHeight="1">
      <c r="A299" s="77"/>
      <c r="B299" s="87">
        <v>642014</v>
      </c>
      <c r="C299" s="79" t="s">
        <v>304</v>
      </c>
      <c r="D299" s="294">
        <v>1256</v>
      </c>
      <c r="E299" s="22">
        <v>0</v>
      </c>
      <c r="F299" s="259">
        <v>0</v>
      </c>
      <c r="G299" s="262">
        <v>0</v>
      </c>
      <c r="H299" s="246">
        <v>0</v>
      </c>
      <c r="I299" s="216">
        <v>0</v>
      </c>
      <c r="J299" s="22">
        <v>0</v>
      </c>
    </row>
    <row r="300" spans="1:10" ht="12" customHeight="1">
      <c r="A300" s="98" t="s">
        <v>200</v>
      </c>
      <c r="B300" s="94"/>
      <c r="C300" s="89"/>
      <c r="D300" s="295">
        <f>SUM(D301:D303)</f>
        <v>207</v>
      </c>
      <c r="E300" s="25">
        <f>SUM(E301:E303)</f>
        <v>300</v>
      </c>
      <c r="F300" s="265">
        <f>F301+F302+F303</f>
        <v>3660</v>
      </c>
      <c r="G300" s="282">
        <f>G301+G302+G303</f>
        <v>2000</v>
      </c>
      <c r="H300" s="268">
        <f>H301+H302+H303</f>
        <v>1000</v>
      </c>
      <c r="I300" s="190">
        <f>I301+I302+I303</f>
        <v>1000</v>
      </c>
      <c r="J300" s="25">
        <f>J301+J302+J303</f>
        <v>1000</v>
      </c>
    </row>
    <row r="301" spans="1:10" ht="12" customHeight="1">
      <c r="A301" s="77">
        <v>1040</v>
      </c>
      <c r="B301" s="78">
        <v>642014</v>
      </c>
      <c r="C301" s="19" t="s">
        <v>201</v>
      </c>
      <c r="D301" s="294">
        <v>207</v>
      </c>
      <c r="E301" s="22">
        <v>0</v>
      </c>
      <c r="F301" s="259">
        <v>2660</v>
      </c>
      <c r="G301" s="262">
        <v>2000</v>
      </c>
      <c r="H301" s="246">
        <v>0</v>
      </c>
      <c r="I301" s="216">
        <v>0</v>
      </c>
      <c r="J301" s="22">
        <v>0</v>
      </c>
    </row>
    <row r="302" spans="1:10" ht="12" customHeight="1">
      <c r="A302" s="77"/>
      <c r="B302" s="87">
        <v>6420141</v>
      </c>
      <c r="C302" s="79" t="s">
        <v>202</v>
      </c>
      <c r="D302" s="294">
        <v>0</v>
      </c>
      <c r="E302" s="22">
        <v>0</v>
      </c>
      <c r="F302" s="259">
        <v>1000</v>
      </c>
      <c r="G302" s="262">
        <v>0</v>
      </c>
      <c r="H302" s="246">
        <v>1000</v>
      </c>
      <c r="I302" s="216">
        <v>1000</v>
      </c>
      <c r="J302" s="22">
        <v>1000</v>
      </c>
    </row>
    <row r="303" spans="1:10" ht="12" customHeight="1">
      <c r="A303" s="77"/>
      <c r="B303" s="111">
        <v>637002</v>
      </c>
      <c r="C303" s="79" t="s">
        <v>203</v>
      </c>
      <c r="D303" s="294">
        <v>0</v>
      </c>
      <c r="E303" s="22">
        <v>300</v>
      </c>
      <c r="F303" s="259">
        <v>0</v>
      </c>
      <c r="G303" s="262">
        <v>0</v>
      </c>
      <c r="H303" s="246">
        <v>0</v>
      </c>
      <c r="I303" s="216">
        <v>0</v>
      </c>
      <c r="J303" s="22">
        <v>0</v>
      </c>
    </row>
    <row r="304" spans="1:10" ht="12" customHeight="1">
      <c r="A304" s="98" t="s">
        <v>325</v>
      </c>
      <c r="B304" s="314"/>
      <c r="C304" s="24"/>
      <c r="D304" s="300">
        <f aca="true" t="shared" si="31" ref="D304:J304">SUM(D305)</f>
        <v>0</v>
      </c>
      <c r="E304" s="219">
        <f t="shared" si="31"/>
        <v>420</v>
      </c>
      <c r="F304" s="98">
        <f t="shared" si="31"/>
        <v>1000</v>
      </c>
      <c r="G304" s="281">
        <f>SUM(G305:G307)</f>
        <v>1500</v>
      </c>
      <c r="H304" s="231">
        <f>SUM(H305:H307)</f>
        <v>1680</v>
      </c>
      <c r="I304" s="24">
        <f t="shared" si="31"/>
        <v>1000</v>
      </c>
      <c r="J304" s="219">
        <f t="shared" si="31"/>
        <v>1000</v>
      </c>
    </row>
    <row r="305" spans="1:10" ht="12" customHeight="1">
      <c r="A305" s="77">
        <v>1040</v>
      </c>
      <c r="B305" s="240">
        <v>637002</v>
      </c>
      <c r="C305" s="79" t="s">
        <v>326</v>
      </c>
      <c r="D305" s="294">
        <v>0</v>
      </c>
      <c r="E305" s="22">
        <v>420</v>
      </c>
      <c r="F305" s="259">
        <v>1000</v>
      </c>
      <c r="G305" s="262">
        <v>1000</v>
      </c>
      <c r="H305" s="246">
        <v>1000</v>
      </c>
      <c r="I305" s="189">
        <v>1000</v>
      </c>
      <c r="J305" s="22">
        <v>1000</v>
      </c>
    </row>
    <row r="306" spans="1:10" ht="12" customHeight="1">
      <c r="A306" s="77"/>
      <c r="B306" s="87">
        <v>637027</v>
      </c>
      <c r="C306" s="79" t="s">
        <v>355</v>
      </c>
      <c r="D306" s="294">
        <v>0</v>
      </c>
      <c r="E306" s="22">
        <v>0</v>
      </c>
      <c r="F306" s="259">
        <v>0</v>
      </c>
      <c r="G306" s="262">
        <v>500</v>
      </c>
      <c r="H306" s="246">
        <v>500</v>
      </c>
      <c r="I306" s="189">
        <v>500</v>
      </c>
      <c r="J306" s="22">
        <v>500</v>
      </c>
    </row>
    <row r="307" spans="1:10" ht="12" customHeight="1">
      <c r="A307" s="77"/>
      <c r="B307" s="87">
        <v>620</v>
      </c>
      <c r="C307" s="79" t="s">
        <v>321</v>
      </c>
      <c r="D307" s="294">
        <v>0</v>
      </c>
      <c r="E307" s="22">
        <v>0</v>
      </c>
      <c r="F307" s="259">
        <v>0</v>
      </c>
      <c r="G307" s="262">
        <v>0</v>
      </c>
      <c r="H307" s="246">
        <v>180</v>
      </c>
      <c r="I307" s="189">
        <v>180</v>
      </c>
      <c r="J307" s="22">
        <v>180</v>
      </c>
    </row>
    <row r="308" spans="1:10" ht="12" customHeight="1">
      <c r="A308" s="98" t="s">
        <v>204</v>
      </c>
      <c r="B308" s="94"/>
      <c r="C308" s="89"/>
      <c r="D308" s="295">
        <f aca="true" t="shared" si="32" ref="D308:J308">SUM(D309:D315,D316,D323:D360)</f>
        <v>110525</v>
      </c>
      <c r="E308" s="25">
        <f t="shared" si="32"/>
        <v>84068</v>
      </c>
      <c r="F308" s="265">
        <f t="shared" si="32"/>
        <v>105062</v>
      </c>
      <c r="G308" s="282">
        <f t="shared" si="32"/>
        <v>104137</v>
      </c>
      <c r="H308" s="268">
        <f t="shared" si="32"/>
        <v>115972</v>
      </c>
      <c r="I308" s="190">
        <f t="shared" si="32"/>
        <v>115082</v>
      </c>
      <c r="J308" s="25">
        <f t="shared" si="32"/>
        <v>115082</v>
      </c>
    </row>
    <row r="309" spans="1:10" ht="12" customHeight="1">
      <c r="A309" s="77">
        <v>111</v>
      </c>
      <c r="B309" s="78">
        <v>633006</v>
      </c>
      <c r="C309" s="19" t="s">
        <v>205</v>
      </c>
      <c r="D309" s="294">
        <v>299</v>
      </c>
      <c r="E309" s="22">
        <v>129</v>
      </c>
      <c r="F309" s="259">
        <v>230</v>
      </c>
      <c r="G309" s="262">
        <v>230</v>
      </c>
      <c r="H309" s="246">
        <v>230</v>
      </c>
      <c r="I309" s="216">
        <v>230</v>
      </c>
      <c r="J309" s="22">
        <v>230</v>
      </c>
    </row>
    <row r="310" spans="1:10" ht="12" customHeight="1">
      <c r="A310" s="77">
        <v>1116</v>
      </c>
      <c r="B310" s="87">
        <v>611</v>
      </c>
      <c r="C310" s="79" t="s">
        <v>206</v>
      </c>
      <c r="D310" s="294">
        <v>27560</v>
      </c>
      <c r="E310" s="22">
        <v>21828</v>
      </c>
      <c r="F310" s="259">
        <v>26200</v>
      </c>
      <c r="G310" s="262">
        <v>26200</v>
      </c>
      <c r="H310" s="246">
        <v>26000</v>
      </c>
      <c r="I310" s="216">
        <v>26200</v>
      </c>
      <c r="J310" s="22">
        <v>26200</v>
      </c>
    </row>
    <row r="311" spans="1:10" ht="12" customHeight="1">
      <c r="A311" s="77"/>
      <c r="B311" s="87" t="s">
        <v>207</v>
      </c>
      <c r="C311" s="79" t="s">
        <v>208</v>
      </c>
      <c r="D311" s="294">
        <v>15033</v>
      </c>
      <c r="E311" s="22">
        <v>14117</v>
      </c>
      <c r="F311" s="259">
        <v>15700</v>
      </c>
      <c r="G311" s="262">
        <v>15700</v>
      </c>
      <c r="H311" s="246">
        <v>16000</v>
      </c>
      <c r="I311" s="216">
        <v>16000</v>
      </c>
      <c r="J311" s="22">
        <v>16000</v>
      </c>
    </row>
    <row r="312" spans="1:10" ht="12" customHeight="1">
      <c r="A312" s="77"/>
      <c r="B312" s="87">
        <v>612001</v>
      </c>
      <c r="C312" s="79" t="s">
        <v>130</v>
      </c>
      <c r="D312" s="294">
        <v>5415</v>
      </c>
      <c r="E312" s="22">
        <v>6000</v>
      </c>
      <c r="F312" s="259">
        <v>6000</v>
      </c>
      <c r="G312" s="262">
        <v>6000</v>
      </c>
      <c r="H312" s="246">
        <v>11800</v>
      </c>
      <c r="I312" s="216">
        <v>14400</v>
      </c>
      <c r="J312" s="22">
        <v>14400</v>
      </c>
    </row>
    <row r="313" spans="1:10" ht="12" customHeight="1">
      <c r="A313" s="77"/>
      <c r="B313" s="87">
        <v>614</v>
      </c>
      <c r="C313" s="79" t="s">
        <v>74</v>
      </c>
      <c r="D313" s="294">
        <v>1370</v>
      </c>
      <c r="E313" s="22">
        <v>1500</v>
      </c>
      <c r="F313" s="259">
        <v>1600</v>
      </c>
      <c r="G313" s="262">
        <v>1600</v>
      </c>
      <c r="H313" s="246">
        <v>1600</v>
      </c>
      <c r="I313" s="216">
        <v>1600</v>
      </c>
      <c r="J313" s="22">
        <v>1600</v>
      </c>
    </row>
    <row r="314" spans="1:10" ht="12" customHeight="1">
      <c r="A314" s="77"/>
      <c r="B314" s="87">
        <v>621</v>
      </c>
      <c r="C314" s="79" t="s">
        <v>193</v>
      </c>
      <c r="D314" s="294">
        <v>4108</v>
      </c>
      <c r="E314" s="22">
        <v>3925</v>
      </c>
      <c r="F314" s="259">
        <v>5100</v>
      </c>
      <c r="G314" s="262">
        <v>5100</v>
      </c>
      <c r="H314" s="246">
        <v>5260</v>
      </c>
      <c r="I314" s="216">
        <v>5100</v>
      </c>
      <c r="J314" s="22">
        <v>5100</v>
      </c>
    </row>
    <row r="315" spans="1:10" ht="12" customHeight="1">
      <c r="A315" s="77"/>
      <c r="B315" s="87">
        <v>623</v>
      </c>
      <c r="C315" s="79" t="s">
        <v>209</v>
      </c>
      <c r="D315" s="294">
        <v>804</v>
      </c>
      <c r="E315" s="22">
        <v>900</v>
      </c>
      <c r="F315" s="259">
        <v>1000</v>
      </c>
      <c r="G315" s="262">
        <v>1000</v>
      </c>
      <c r="H315" s="246">
        <v>1300</v>
      </c>
      <c r="I315" s="216">
        <v>1000</v>
      </c>
      <c r="J315" s="22">
        <v>1000</v>
      </c>
    </row>
    <row r="316" spans="1:10" ht="12.75" customHeight="1">
      <c r="A316" s="77"/>
      <c r="B316" s="87">
        <v>625</v>
      </c>
      <c r="C316" s="79" t="s">
        <v>210</v>
      </c>
      <c r="D316" s="294">
        <f aca="true" t="shared" si="33" ref="D316:J316">SUM(D317:D322)</f>
        <v>12096</v>
      </c>
      <c r="E316" s="22">
        <v>11367</v>
      </c>
      <c r="F316" s="259">
        <f t="shared" si="33"/>
        <v>16520</v>
      </c>
      <c r="G316" s="262">
        <v>16520</v>
      </c>
      <c r="H316" s="277">
        <v>16920</v>
      </c>
      <c r="I316" s="216">
        <f t="shared" si="33"/>
        <v>16520</v>
      </c>
      <c r="J316" s="22">
        <f t="shared" si="33"/>
        <v>16520</v>
      </c>
    </row>
    <row r="317" spans="1:10" ht="12.75" customHeight="1" hidden="1">
      <c r="A317" s="77"/>
      <c r="B317" s="87">
        <v>625001</v>
      </c>
      <c r="C317" s="79" t="s">
        <v>298</v>
      </c>
      <c r="D317" s="294">
        <v>614</v>
      </c>
      <c r="E317" s="22">
        <v>850</v>
      </c>
      <c r="F317" s="259">
        <v>950</v>
      </c>
      <c r="G317" s="262">
        <v>950</v>
      </c>
      <c r="H317" s="246">
        <v>950</v>
      </c>
      <c r="I317" s="216">
        <v>950</v>
      </c>
      <c r="J317" s="22">
        <v>950</v>
      </c>
    </row>
    <row r="318" spans="1:10" ht="12.75" customHeight="1" hidden="1">
      <c r="A318" s="77"/>
      <c r="B318" s="87">
        <v>625002</v>
      </c>
      <c r="C318" s="79" t="s">
        <v>299</v>
      </c>
      <c r="D318" s="294">
        <v>6962</v>
      </c>
      <c r="E318" s="22">
        <v>8300</v>
      </c>
      <c r="F318" s="259">
        <v>9200</v>
      </c>
      <c r="G318" s="262">
        <v>9200</v>
      </c>
      <c r="H318" s="246">
        <v>9200</v>
      </c>
      <c r="I318" s="216">
        <v>9200</v>
      </c>
      <c r="J318" s="22">
        <v>9200</v>
      </c>
    </row>
    <row r="319" spans="1:10" ht="12.75" customHeight="1" hidden="1">
      <c r="A319" s="77"/>
      <c r="B319" s="87">
        <v>625003</v>
      </c>
      <c r="C319" s="79" t="s">
        <v>300</v>
      </c>
      <c r="D319" s="294">
        <v>466</v>
      </c>
      <c r="E319" s="22">
        <v>520</v>
      </c>
      <c r="F319" s="259">
        <v>580</v>
      </c>
      <c r="G319" s="262">
        <v>580</v>
      </c>
      <c r="H319" s="246">
        <v>580</v>
      </c>
      <c r="I319" s="216">
        <v>580</v>
      </c>
      <c r="J319" s="22">
        <v>580</v>
      </c>
    </row>
    <row r="320" spans="1:10" ht="12.75" customHeight="1" hidden="1">
      <c r="A320" s="77"/>
      <c r="B320" s="87">
        <v>625004</v>
      </c>
      <c r="C320" s="79" t="s">
        <v>301</v>
      </c>
      <c r="D320" s="294">
        <v>1269</v>
      </c>
      <c r="E320" s="22">
        <v>1780</v>
      </c>
      <c r="F320" s="259">
        <v>1980</v>
      </c>
      <c r="G320" s="262">
        <v>1980</v>
      </c>
      <c r="H320" s="246">
        <v>1980</v>
      </c>
      <c r="I320" s="216">
        <v>1980</v>
      </c>
      <c r="J320" s="22">
        <v>1980</v>
      </c>
    </row>
    <row r="321" spans="1:10" ht="12.75" customHeight="1" hidden="1">
      <c r="A321" s="77"/>
      <c r="B321" s="87">
        <v>625005</v>
      </c>
      <c r="C321" s="79" t="s">
        <v>302</v>
      </c>
      <c r="D321" s="294">
        <v>423</v>
      </c>
      <c r="E321" s="22">
        <v>600</v>
      </c>
      <c r="F321" s="259">
        <v>700</v>
      </c>
      <c r="G321" s="262">
        <v>700</v>
      </c>
      <c r="H321" s="246">
        <v>700</v>
      </c>
      <c r="I321" s="216">
        <v>700</v>
      </c>
      <c r="J321" s="22">
        <v>700</v>
      </c>
    </row>
    <row r="322" spans="1:10" ht="12.75" customHeight="1" hidden="1">
      <c r="A322" s="77"/>
      <c r="B322" s="87">
        <v>625007</v>
      </c>
      <c r="C322" s="79" t="s">
        <v>303</v>
      </c>
      <c r="D322" s="294">
        <v>2362</v>
      </c>
      <c r="E322" s="22">
        <v>2810</v>
      </c>
      <c r="F322" s="259">
        <v>3110</v>
      </c>
      <c r="G322" s="262">
        <v>3110</v>
      </c>
      <c r="H322" s="246">
        <v>3110</v>
      </c>
      <c r="I322" s="216">
        <v>3110</v>
      </c>
      <c r="J322" s="22">
        <v>3110</v>
      </c>
    </row>
    <row r="323" spans="1:10" ht="12.75" customHeight="1">
      <c r="A323" s="77"/>
      <c r="B323" s="87">
        <v>631001</v>
      </c>
      <c r="C323" s="79" t="s">
        <v>211</v>
      </c>
      <c r="D323" s="294">
        <v>1477</v>
      </c>
      <c r="E323" s="22">
        <v>1990</v>
      </c>
      <c r="F323" s="259">
        <v>1000</v>
      </c>
      <c r="G323" s="262">
        <v>300</v>
      </c>
      <c r="H323" s="246">
        <v>500</v>
      </c>
      <c r="I323" s="216">
        <v>1000</v>
      </c>
      <c r="J323" s="22">
        <v>1000</v>
      </c>
    </row>
    <row r="324" spans="1:10" ht="12" customHeight="1">
      <c r="A324" s="77"/>
      <c r="B324" s="87">
        <v>632001</v>
      </c>
      <c r="C324" s="79" t="s">
        <v>106</v>
      </c>
      <c r="D324" s="294">
        <v>910</v>
      </c>
      <c r="E324" s="22">
        <v>1165</v>
      </c>
      <c r="F324" s="259">
        <v>1500</v>
      </c>
      <c r="G324" s="262">
        <v>1500</v>
      </c>
      <c r="H324" s="246">
        <v>1500</v>
      </c>
      <c r="I324" s="216">
        <v>1500</v>
      </c>
      <c r="J324" s="22">
        <v>1500</v>
      </c>
    </row>
    <row r="325" spans="1:10" ht="12" customHeight="1">
      <c r="A325" s="77"/>
      <c r="B325" s="87">
        <v>6320011</v>
      </c>
      <c r="C325" s="79" t="s">
        <v>141</v>
      </c>
      <c r="D325" s="294">
        <v>3722</v>
      </c>
      <c r="E325" s="22">
        <v>3461</v>
      </c>
      <c r="F325" s="259">
        <v>4200</v>
      </c>
      <c r="G325" s="262">
        <v>4000</v>
      </c>
      <c r="H325" s="246">
        <v>4000</v>
      </c>
      <c r="I325" s="216">
        <v>4200</v>
      </c>
      <c r="J325" s="22">
        <v>4200</v>
      </c>
    </row>
    <row r="326" spans="1:10" ht="12" customHeight="1">
      <c r="A326" s="77"/>
      <c r="B326" s="87">
        <v>632002</v>
      </c>
      <c r="C326" s="79" t="s">
        <v>142</v>
      </c>
      <c r="D326" s="294">
        <v>70</v>
      </c>
      <c r="E326" s="22">
        <v>83</v>
      </c>
      <c r="F326" s="259">
        <v>150</v>
      </c>
      <c r="G326" s="262">
        <v>150</v>
      </c>
      <c r="H326" s="246">
        <v>120</v>
      </c>
      <c r="I326" s="216">
        <v>150</v>
      </c>
      <c r="J326" s="22">
        <v>150</v>
      </c>
    </row>
    <row r="327" spans="1:10" ht="12" customHeight="1">
      <c r="A327" s="77"/>
      <c r="B327" s="87">
        <v>633006</v>
      </c>
      <c r="C327" s="79" t="s">
        <v>105</v>
      </c>
      <c r="D327" s="294">
        <v>3122</v>
      </c>
      <c r="E327" s="22">
        <v>1407</v>
      </c>
      <c r="F327" s="259">
        <v>2000</v>
      </c>
      <c r="G327" s="262">
        <v>2000</v>
      </c>
      <c r="H327" s="246">
        <v>2500</v>
      </c>
      <c r="I327" s="216">
        <v>2000</v>
      </c>
      <c r="J327" s="22">
        <v>2000</v>
      </c>
    </row>
    <row r="328" spans="1:10" ht="12" customHeight="1">
      <c r="A328" s="77"/>
      <c r="B328" s="87">
        <v>6330061</v>
      </c>
      <c r="C328" s="79" t="s">
        <v>212</v>
      </c>
      <c r="D328" s="294">
        <v>800</v>
      </c>
      <c r="E328" s="22">
        <v>915</v>
      </c>
      <c r="F328" s="259">
        <v>1500</v>
      </c>
      <c r="G328" s="262">
        <v>1000</v>
      </c>
      <c r="H328" s="246">
        <v>1200</v>
      </c>
      <c r="I328" s="216">
        <v>1500</v>
      </c>
      <c r="J328" s="22">
        <v>1500</v>
      </c>
    </row>
    <row r="329" spans="1:10" ht="12" customHeight="1">
      <c r="A329" s="77"/>
      <c r="B329" s="87">
        <v>6330062</v>
      </c>
      <c r="C329" s="79" t="s">
        <v>146</v>
      </c>
      <c r="D329" s="294">
        <v>109</v>
      </c>
      <c r="E329" s="22">
        <v>187</v>
      </c>
      <c r="F329" s="259">
        <v>200</v>
      </c>
      <c r="G329" s="262">
        <v>200</v>
      </c>
      <c r="H329" s="246">
        <v>300</v>
      </c>
      <c r="I329" s="216">
        <v>300</v>
      </c>
      <c r="J329" s="22">
        <v>300</v>
      </c>
    </row>
    <row r="330" spans="1:10" ht="12" customHeight="1">
      <c r="A330" s="77"/>
      <c r="B330" s="87">
        <v>6330063</v>
      </c>
      <c r="C330" s="79" t="s">
        <v>213</v>
      </c>
      <c r="D330" s="294">
        <v>1615</v>
      </c>
      <c r="E330" s="22">
        <v>0</v>
      </c>
      <c r="F330" s="259">
        <v>0</v>
      </c>
      <c r="G330" s="262">
        <v>0</v>
      </c>
      <c r="H330" s="246">
        <v>0</v>
      </c>
      <c r="I330" s="216">
        <v>0</v>
      </c>
      <c r="J330" s="22">
        <v>0</v>
      </c>
    </row>
    <row r="331" spans="1:10" ht="12" customHeight="1">
      <c r="A331" s="77"/>
      <c r="B331" s="87">
        <v>633009</v>
      </c>
      <c r="C331" s="79" t="s">
        <v>214</v>
      </c>
      <c r="D331" s="294">
        <v>683</v>
      </c>
      <c r="E331" s="22">
        <v>563</v>
      </c>
      <c r="F331" s="259">
        <v>900</v>
      </c>
      <c r="G331" s="262">
        <v>900</v>
      </c>
      <c r="H331" s="246">
        <v>900</v>
      </c>
      <c r="I331" s="216">
        <v>900</v>
      </c>
      <c r="J331" s="22">
        <v>900</v>
      </c>
    </row>
    <row r="332" spans="1:10" ht="12" customHeight="1">
      <c r="A332" s="77"/>
      <c r="B332" s="87">
        <v>637003</v>
      </c>
      <c r="C332" s="79" t="s">
        <v>215</v>
      </c>
      <c r="D332" s="294">
        <v>360</v>
      </c>
      <c r="E332" s="22">
        <v>749</v>
      </c>
      <c r="F332" s="259">
        <v>1500</v>
      </c>
      <c r="G332" s="262">
        <v>1500</v>
      </c>
      <c r="H332" s="246">
        <v>1000</v>
      </c>
      <c r="I332" s="216">
        <v>1500</v>
      </c>
      <c r="J332" s="22">
        <v>1500</v>
      </c>
    </row>
    <row r="333" spans="1:10" ht="12" customHeight="1">
      <c r="A333" s="77"/>
      <c r="B333" s="87">
        <v>637004</v>
      </c>
      <c r="C333" s="79" t="s">
        <v>216</v>
      </c>
      <c r="D333" s="294">
        <v>4597</v>
      </c>
      <c r="E333" s="22">
        <v>3929</v>
      </c>
      <c r="F333" s="259">
        <v>5000</v>
      </c>
      <c r="G333" s="262">
        <v>5000</v>
      </c>
      <c r="H333" s="246">
        <v>4000</v>
      </c>
      <c r="I333" s="216">
        <v>5000</v>
      </c>
      <c r="J333" s="22">
        <v>5000</v>
      </c>
    </row>
    <row r="334" spans="1:10" ht="12" customHeight="1">
      <c r="A334" s="77"/>
      <c r="B334" s="87">
        <v>6370041</v>
      </c>
      <c r="C334" s="79" t="s">
        <v>217</v>
      </c>
      <c r="D334" s="294">
        <v>89</v>
      </c>
      <c r="E334" s="22">
        <v>82</v>
      </c>
      <c r="F334" s="259">
        <v>300</v>
      </c>
      <c r="G334" s="262">
        <v>200</v>
      </c>
      <c r="H334" s="246">
        <v>300</v>
      </c>
      <c r="I334" s="216">
        <v>300</v>
      </c>
      <c r="J334" s="22">
        <v>300</v>
      </c>
    </row>
    <row r="335" spans="1:10" ht="12" customHeight="1">
      <c r="A335" s="77"/>
      <c r="B335" s="87">
        <v>6370042</v>
      </c>
      <c r="C335" s="79" t="s">
        <v>392</v>
      </c>
      <c r="D335" s="294">
        <v>1604</v>
      </c>
      <c r="E335" s="22">
        <v>1500</v>
      </c>
      <c r="F335" s="259">
        <v>1700</v>
      </c>
      <c r="G335" s="262">
        <v>1700</v>
      </c>
      <c r="H335" s="246">
        <v>3600</v>
      </c>
      <c r="I335" s="216">
        <v>1700</v>
      </c>
      <c r="J335" s="22">
        <v>1700</v>
      </c>
    </row>
    <row r="336" spans="1:10" ht="12" customHeight="1">
      <c r="A336" s="77"/>
      <c r="B336" s="87">
        <v>637005</v>
      </c>
      <c r="C336" s="79" t="s">
        <v>218</v>
      </c>
      <c r="D336" s="294">
        <v>4822</v>
      </c>
      <c r="E336" s="22">
        <v>1980</v>
      </c>
      <c r="F336" s="259">
        <v>2200</v>
      </c>
      <c r="G336" s="262">
        <v>2200</v>
      </c>
      <c r="H336" s="246">
        <v>2200</v>
      </c>
      <c r="I336" s="216">
        <v>2200</v>
      </c>
      <c r="J336" s="22">
        <v>2200</v>
      </c>
    </row>
    <row r="337" spans="1:10" ht="12" customHeight="1">
      <c r="A337" s="77"/>
      <c r="B337" s="87">
        <v>637012</v>
      </c>
      <c r="C337" s="79" t="s">
        <v>219</v>
      </c>
      <c r="D337" s="294">
        <v>615</v>
      </c>
      <c r="E337" s="22">
        <v>700</v>
      </c>
      <c r="F337" s="259">
        <v>800</v>
      </c>
      <c r="G337" s="262">
        <v>800</v>
      </c>
      <c r="H337" s="246">
        <v>800</v>
      </c>
      <c r="I337" s="216">
        <v>800</v>
      </c>
      <c r="J337" s="22">
        <v>800</v>
      </c>
    </row>
    <row r="338" spans="1:10" ht="12" customHeight="1">
      <c r="A338" s="77"/>
      <c r="B338" s="87">
        <v>637014</v>
      </c>
      <c r="C338" s="79" t="s">
        <v>220</v>
      </c>
      <c r="D338" s="294">
        <v>2341</v>
      </c>
      <c r="E338" s="22">
        <v>2586</v>
      </c>
      <c r="F338" s="259">
        <v>2345</v>
      </c>
      <c r="G338" s="262">
        <v>3200</v>
      </c>
      <c r="H338" s="246">
        <v>3000</v>
      </c>
      <c r="I338" s="216">
        <v>2345</v>
      </c>
      <c r="J338" s="22">
        <v>2345</v>
      </c>
    </row>
    <row r="339" spans="1:10" ht="12" customHeight="1">
      <c r="A339" s="77"/>
      <c r="B339" s="87">
        <v>637015</v>
      </c>
      <c r="C339" s="79" t="s">
        <v>221</v>
      </c>
      <c r="D339" s="294">
        <v>476</v>
      </c>
      <c r="E339" s="22">
        <v>841</v>
      </c>
      <c r="F339" s="259">
        <v>950</v>
      </c>
      <c r="G339" s="262">
        <v>950</v>
      </c>
      <c r="H339" s="246">
        <v>950</v>
      </c>
      <c r="I339" s="216">
        <v>950</v>
      </c>
      <c r="J339" s="22">
        <v>950</v>
      </c>
    </row>
    <row r="340" spans="1:10" ht="12" customHeight="1">
      <c r="A340" s="77"/>
      <c r="B340" s="87">
        <v>637016</v>
      </c>
      <c r="C340" s="79" t="s">
        <v>222</v>
      </c>
      <c r="D340" s="294">
        <v>512</v>
      </c>
      <c r="E340" s="22">
        <v>565</v>
      </c>
      <c r="F340" s="259">
        <v>615</v>
      </c>
      <c r="G340" s="262">
        <v>615</v>
      </c>
      <c r="H340" s="246">
        <v>1000</v>
      </c>
      <c r="I340" s="216">
        <v>615</v>
      </c>
      <c r="J340" s="22">
        <v>615</v>
      </c>
    </row>
    <row r="341" spans="1:10" ht="12" customHeight="1">
      <c r="A341" s="77"/>
      <c r="B341" s="87">
        <v>637023</v>
      </c>
      <c r="C341" s="79" t="s">
        <v>223</v>
      </c>
      <c r="D341" s="294">
        <v>94</v>
      </c>
      <c r="E341" s="22">
        <v>0</v>
      </c>
      <c r="F341" s="259">
        <v>100</v>
      </c>
      <c r="G341" s="262">
        <v>220</v>
      </c>
      <c r="H341" s="246">
        <v>120</v>
      </c>
      <c r="I341" s="216">
        <v>100</v>
      </c>
      <c r="J341" s="22">
        <v>100</v>
      </c>
    </row>
    <row r="342" spans="1:10" ht="12" customHeight="1">
      <c r="A342" s="77"/>
      <c r="B342" s="87">
        <v>637027</v>
      </c>
      <c r="C342" s="79" t="s">
        <v>224</v>
      </c>
      <c r="D342" s="294">
        <v>5688</v>
      </c>
      <c r="E342" s="22">
        <v>1271</v>
      </c>
      <c r="F342" s="259">
        <v>2000</v>
      </c>
      <c r="G342" s="287">
        <v>2000</v>
      </c>
      <c r="H342" s="246">
        <v>2500</v>
      </c>
      <c r="I342" s="216">
        <v>2000</v>
      </c>
      <c r="J342" s="22">
        <v>2000</v>
      </c>
    </row>
    <row r="343" spans="1:10" ht="12" customHeight="1">
      <c r="A343" s="77"/>
      <c r="B343" s="87">
        <v>620</v>
      </c>
      <c r="C343" s="79" t="s">
        <v>393</v>
      </c>
      <c r="D343" s="294">
        <v>0</v>
      </c>
      <c r="E343" s="22">
        <v>0</v>
      </c>
      <c r="F343" s="259">
        <v>0</v>
      </c>
      <c r="G343" s="328">
        <v>0</v>
      </c>
      <c r="H343" s="246">
        <v>800</v>
      </c>
      <c r="I343" s="216">
        <v>700</v>
      </c>
      <c r="J343" s="22">
        <v>700</v>
      </c>
    </row>
    <row r="344" spans="1:10" ht="12" customHeight="1">
      <c r="A344" s="77"/>
      <c r="B344" s="87">
        <v>6370043</v>
      </c>
      <c r="C344" s="79" t="s">
        <v>151</v>
      </c>
      <c r="D344" s="294">
        <v>113</v>
      </c>
      <c r="E344" s="22">
        <v>328</v>
      </c>
      <c r="F344" s="254">
        <v>500</v>
      </c>
      <c r="G344" s="320">
        <v>500</v>
      </c>
      <c r="H344" s="246">
        <v>500</v>
      </c>
      <c r="I344" s="216">
        <v>500</v>
      </c>
      <c r="J344" s="22">
        <v>500</v>
      </c>
    </row>
    <row r="345" spans="1:10" ht="12" customHeight="1">
      <c r="A345" s="77"/>
      <c r="B345" s="87">
        <v>6370054</v>
      </c>
      <c r="C345" s="79" t="s">
        <v>225</v>
      </c>
      <c r="D345" s="294">
        <v>785</v>
      </c>
      <c r="E345" s="22">
        <v>0</v>
      </c>
      <c r="F345" s="254">
        <v>300</v>
      </c>
      <c r="G345" s="289">
        <v>300</v>
      </c>
      <c r="H345" s="246">
        <v>0</v>
      </c>
      <c r="I345" s="216">
        <v>300</v>
      </c>
      <c r="J345" s="22">
        <v>300</v>
      </c>
    </row>
    <row r="346" spans="1:10" ht="12" customHeight="1">
      <c r="A346" s="77"/>
      <c r="B346" s="87">
        <v>635006</v>
      </c>
      <c r="C346" s="79" t="s">
        <v>226</v>
      </c>
      <c r="D346" s="294">
        <v>0</v>
      </c>
      <c r="E346" s="22">
        <v>0</v>
      </c>
      <c r="F346" s="254">
        <v>500</v>
      </c>
      <c r="G346" s="288">
        <v>0</v>
      </c>
      <c r="H346" s="246">
        <v>500</v>
      </c>
      <c r="I346" s="216">
        <v>500</v>
      </c>
      <c r="J346" s="22">
        <v>500</v>
      </c>
    </row>
    <row r="347" spans="1:10" ht="12" customHeight="1">
      <c r="A347" s="77"/>
      <c r="B347" s="87">
        <v>6350062</v>
      </c>
      <c r="C347" s="79" t="s">
        <v>375</v>
      </c>
      <c r="D347" s="294">
        <v>0</v>
      </c>
      <c r="E347" s="22">
        <v>0</v>
      </c>
      <c r="F347" s="254">
        <v>0</v>
      </c>
      <c r="G347" s="320">
        <v>0</v>
      </c>
      <c r="H347" s="246">
        <v>0</v>
      </c>
      <c r="I347" s="216">
        <v>0</v>
      </c>
      <c r="J347" s="22">
        <v>0</v>
      </c>
    </row>
    <row r="348" spans="1:10" ht="12" customHeight="1">
      <c r="A348" s="77"/>
      <c r="B348" s="87">
        <v>637002</v>
      </c>
      <c r="C348" s="79" t="s">
        <v>227</v>
      </c>
      <c r="D348" s="294">
        <v>0</v>
      </c>
      <c r="E348" s="22">
        <v>0</v>
      </c>
      <c r="F348" s="254">
        <v>0</v>
      </c>
      <c r="G348" s="289">
        <v>0</v>
      </c>
      <c r="H348" s="246">
        <v>0</v>
      </c>
      <c r="I348" s="216">
        <v>0</v>
      </c>
      <c r="J348" s="22">
        <v>0</v>
      </c>
    </row>
    <row r="349" spans="1:10" ht="12" customHeight="1">
      <c r="A349" s="77"/>
      <c r="B349" s="87">
        <v>6350061</v>
      </c>
      <c r="C349" s="79" t="s">
        <v>228</v>
      </c>
      <c r="D349" s="294">
        <v>0</v>
      </c>
      <c r="E349" s="22">
        <v>0</v>
      </c>
      <c r="F349" s="254">
        <v>0</v>
      </c>
      <c r="G349" s="246">
        <v>0</v>
      </c>
      <c r="H349" s="246">
        <v>500</v>
      </c>
      <c r="I349" s="216">
        <v>0</v>
      </c>
      <c r="J349" s="22">
        <v>0</v>
      </c>
    </row>
    <row r="350" spans="1:10" ht="12" customHeight="1">
      <c r="A350" s="77"/>
      <c r="B350" s="87">
        <v>642012</v>
      </c>
      <c r="C350" s="79" t="s">
        <v>312</v>
      </c>
      <c r="D350" s="294">
        <v>9236</v>
      </c>
      <c r="E350" s="22">
        <v>0</v>
      </c>
      <c r="F350" s="254">
        <v>0</v>
      </c>
      <c r="G350" s="262">
        <v>0</v>
      </c>
      <c r="H350" s="246">
        <v>0</v>
      </c>
      <c r="I350" s="216">
        <v>0</v>
      </c>
      <c r="J350" s="22">
        <v>0</v>
      </c>
    </row>
    <row r="351" spans="1:10" ht="12" customHeight="1">
      <c r="A351" s="77"/>
      <c r="B351" s="87">
        <v>634003</v>
      </c>
      <c r="C351" s="79" t="s">
        <v>327</v>
      </c>
      <c r="D351" s="294">
        <v>0</v>
      </c>
      <c r="E351" s="22">
        <v>0</v>
      </c>
      <c r="F351" s="259">
        <v>800</v>
      </c>
      <c r="G351" s="262">
        <v>800</v>
      </c>
      <c r="H351" s="246">
        <v>500</v>
      </c>
      <c r="I351" s="216">
        <v>800</v>
      </c>
      <c r="J351" s="22">
        <v>800</v>
      </c>
    </row>
    <row r="352" spans="1:10" ht="12" customHeight="1">
      <c r="A352" s="77"/>
      <c r="B352" s="87">
        <v>634001</v>
      </c>
      <c r="C352" s="79" t="s">
        <v>328</v>
      </c>
      <c r="D352" s="294">
        <v>0</v>
      </c>
      <c r="E352" s="22">
        <v>0</v>
      </c>
      <c r="F352" s="259">
        <v>1500</v>
      </c>
      <c r="G352" s="262">
        <v>1500</v>
      </c>
      <c r="H352" s="246">
        <v>1500</v>
      </c>
      <c r="I352" s="216">
        <v>1500</v>
      </c>
      <c r="J352" s="22">
        <v>1500</v>
      </c>
    </row>
    <row r="353" spans="1:10" ht="12" customHeight="1">
      <c r="A353" s="77"/>
      <c r="B353" s="87">
        <v>634002</v>
      </c>
      <c r="C353" s="79" t="s">
        <v>394</v>
      </c>
      <c r="D353" s="294">
        <v>0</v>
      </c>
      <c r="E353" s="22">
        <v>0</v>
      </c>
      <c r="F353" s="259">
        <v>0</v>
      </c>
      <c r="G353" s="262">
        <v>0</v>
      </c>
      <c r="H353" s="246">
        <v>300</v>
      </c>
      <c r="I353" s="216">
        <v>300</v>
      </c>
      <c r="J353" s="22">
        <v>300</v>
      </c>
    </row>
    <row r="354" spans="1:10" ht="12" customHeight="1">
      <c r="A354" s="77"/>
      <c r="B354" s="87">
        <v>634005</v>
      </c>
      <c r="C354" s="79" t="s">
        <v>329</v>
      </c>
      <c r="D354" s="294">
        <v>0</v>
      </c>
      <c r="E354" s="22">
        <v>0</v>
      </c>
      <c r="F354" s="259">
        <v>50</v>
      </c>
      <c r="G354" s="262">
        <v>50</v>
      </c>
      <c r="H354" s="246">
        <v>50</v>
      </c>
      <c r="I354" s="216">
        <v>50</v>
      </c>
      <c r="J354" s="22">
        <v>50</v>
      </c>
    </row>
    <row r="355" spans="1:10" ht="12" customHeight="1">
      <c r="A355" s="77"/>
      <c r="B355" s="87">
        <v>637035</v>
      </c>
      <c r="C355" s="79" t="s">
        <v>330</v>
      </c>
      <c r="D355" s="294">
        <v>0</v>
      </c>
      <c r="E355" s="22">
        <v>0</v>
      </c>
      <c r="F355" s="259">
        <v>100</v>
      </c>
      <c r="G355" s="322">
        <v>0</v>
      </c>
      <c r="H355" s="246">
        <v>0</v>
      </c>
      <c r="I355" s="216">
        <v>100</v>
      </c>
      <c r="J355" s="22">
        <v>100</v>
      </c>
    </row>
    <row r="356" spans="1:10" ht="12" customHeight="1">
      <c r="A356" s="77"/>
      <c r="B356" s="87">
        <v>636001</v>
      </c>
      <c r="C356" s="79" t="s">
        <v>331</v>
      </c>
      <c r="D356" s="294">
        <v>0</v>
      </c>
      <c r="E356" s="22">
        <v>0</v>
      </c>
      <c r="F356" s="259">
        <v>2</v>
      </c>
      <c r="G356" s="321">
        <v>2</v>
      </c>
      <c r="H356" s="246">
        <v>2</v>
      </c>
      <c r="I356" s="216">
        <v>2</v>
      </c>
      <c r="J356" s="22">
        <v>2</v>
      </c>
    </row>
    <row r="357" spans="1:10" ht="12" customHeight="1">
      <c r="A357" s="77"/>
      <c r="B357" s="87">
        <v>637035</v>
      </c>
      <c r="C357" s="79" t="s">
        <v>364</v>
      </c>
      <c r="D357" s="294">
        <v>0</v>
      </c>
      <c r="E357" s="22">
        <v>0</v>
      </c>
      <c r="F357" s="259">
        <v>0</v>
      </c>
      <c r="G357" s="262">
        <v>0</v>
      </c>
      <c r="H357" s="246">
        <v>20</v>
      </c>
      <c r="I357" s="216">
        <v>20</v>
      </c>
      <c r="J357" s="22">
        <v>20</v>
      </c>
    </row>
    <row r="358" spans="1:10" ht="12" customHeight="1">
      <c r="A358" s="77"/>
      <c r="B358" s="87">
        <v>635004</v>
      </c>
      <c r="C358" s="79" t="s">
        <v>365</v>
      </c>
      <c r="D358" s="294">
        <v>0</v>
      </c>
      <c r="E358" s="22">
        <v>0</v>
      </c>
      <c r="F358" s="259">
        <v>0</v>
      </c>
      <c r="G358" s="262">
        <v>0</v>
      </c>
      <c r="H358" s="246">
        <v>500</v>
      </c>
      <c r="I358" s="216">
        <v>0</v>
      </c>
      <c r="J358" s="22">
        <v>0</v>
      </c>
    </row>
    <row r="359" spans="1:10" ht="12" customHeight="1">
      <c r="A359" s="77"/>
      <c r="B359" s="87">
        <v>637017</v>
      </c>
      <c r="C359" s="79" t="s">
        <v>356</v>
      </c>
      <c r="D359" s="294">
        <v>0</v>
      </c>
      <c r="E359" s="22">
        <v>0</v>
      </c>
      <c r="F359" s="259">
        <v>0</v>
      </c>
      <c r="G359" s="262">
        <v>200</v>
      </c>
      <c r="H359" s="246">
        <v>200</v>
      </c>
      <c r="I359" s="216">
        <v>200</v>
      </c>
      <c r="J359" s="22">
        <v>200</v>
      </c>
    </row>
    <row r="360" spans="1:10" ht="11.25" customHeight="1">
      <c r="A360" s="77"/>
      <c r="B360" s="87">
        <v>633004</v>
      </c>
      <c r="C360" s="79" t="s">
        <v>374</v>
      </c>
      <c r="D360" s="294">
        <v>0</v>
      </c>
      <c r="E360" s="22">
        <v>0</v>
      </c>
      <c r="F360" s="259">
        <v>0</v>
      </c>
      <c r="G360" s="262">
        <v>0</v>
      </c>
      <c r="H360" s="246">
        <v>1000</v>
      </c>
      <c r="I360" s="216">
        <v>0</v>
      </c>
      <c r="J360" s="22">
        <v>0</v>
      </c>
    </row>
    <row r="361" spans="1:10" ht="12" customHeight="1" thickBot="1">
      <c r="A361" s="101" t="s">
        <v>229</v>
      </c>
      <c r="B361" s="102"/>
      <c r="C361" s="103"/>
      <c r="D361" s="301">
        <f aca="true" t="shared" si="34" ref="D361:J361">D11+D16+D24+D38+D40+D43+D48+D57+D63+D74+D77+D84+D90+D99+D102+D114+D122+D125+D131+D137+D142+D155+D192+D214+D233+D243+D245+D262+D265+D278+D281+D294+D300+D304+D308</f>
        <v>268924</v>
      </c>
      <c r="E361" s="104">
        <f t="shared" si="34"/>
        <v>280507.35</v>
      </c>
      <c r="F361" s="260">
        <f t="shared" si="34"/>
        <v>403272</v>
      </c>
      <c r="G361" s="263">
        <f t="shared" si="34"/>
        <v>385103</v>
      </c>
      <c r="H361" s="261">
        <f>H11+H16+H24+H38+H40+H43+H48+H57+H63+H74+H77+H84+H90+H99+H102+H114+H122+H125+H131+H137+H142+H155+H192+H214+H233+H243+H245+H262+H265+H278+H281+H294+H300+H304+H308</f>
        <v>438099</v>
      </c>
      <c r="I361" s="104">
        <f t="shared" si="34"/>
        <v>373441</v>
      </c>
      <c r="J361" s="104">
        <f t="shared" si="34"/>
        <v>375201</v>
      </c>
    </row>
    <row r="362" spans="1:10" ht="12" customHeight="1" thickBot="1" thickTop="1">
      <c r="A362" s="105"/>
      <c r="B362" s="5"/>
      <c r="C362" s="106"/>
      <c r="D362" s="302"/>
      <c r="E362" s="192"/>
      <c r="F362" s="107"/>
      <c r="G362" s="235"/>
      <c r="H362" s="239"/>
      <c r="I362" s="107"/>
      <c r="J362" s="107"/>
    </row>
    <row r="363" spans="1:10" ht="42.75" customHeight="1" thickTop="1">
      <c r="A363" s="108" t="s">
        <v>230</v>
      </c>
      <c r="B363" s="109"/>
      <c r="C363" s="209"/>
      <c r="D363" s="303">
        <v>2011</v>
      </c>
      <c r="E363" s="12">
        <v>2012</v>
      </c>
      <c r="F363" s="12">
        <v>2013</v>
      </c>
      <c r="G363" s="252" t="s">
        <v>340</v>
      </c>
      <c r="H363" s="243" t="s">
        <v>254</v>
      </c>
      <c r="I363" s="230" t="s">
        <v>255</v>
      </c>
      <c r="J363" s="12" t="s">
        <v>338</v>
      </c>
    </row>
    <row r="364" spans="1:10" ht="12" customHeight="1">
      <c r="A364" s="204">
        <v>810</v>
      </c>
      <c r="B364" s="82"/>
      <c r="C364" s="83"/>
      <c r="D364" s="293"/>
      <c r="E364" s="35"/>
      <c r="F364" s="35"/>
      <c r="G364" s="253"/>
      <c r="H364" s="245"/>
      <c r="I364" s="231"/>
      <c r="J364" s="35"/>
    </row>
    <row r="365" spans="1:10" ht="12" customHeight="1">
      <c r="A365" s="84"/>
      <c r="B365" s="87">
        <v>717001</v>
      </c>
      <c r="C365" s="79" t="s">
        <v>231</v>
      </c>
      <c r="D365" s="294">
        <v>13900</v>
      </c>
      <c r="E365" s="22">
        <v>0</v>
      </c>
      <c r="F365" s="22">
        <v>0</v>
      </c>
      <c r="G365" s="254">
        <v>0</v>
      </c>
      <c r="H365" s="246">
        <v>0</v>
      </c>
      <c r="I365" s="216">
        <v>15000</v>
      </c>
      <c r="J365" s="22">
        <v>15000</v>
      </c>
    </row>
    <row r="366" spans="1:10" ht="12" customHeight="1">
      <c r="A366" s="84"/>
      <c r="B366" s="87">
        <v>718004</v>
      </c>
      <c r="C366" s="79" t="s">
        <v>307</v>
      </c>
      <c r="D366" s="294">
        <v>0</v>
      </c>
      <c r="E366" s="22">
        <v>0</v>
      </c>
      <c r="F366" s="22">
        <v>0</v>
      </c>
      <c r="G366" s="254">
        <v>0</v>
      </c>
      <c r="H366" s="246">
        <v>0</v>
      </c>
      <c r="I366" s="216">
        <v>0</v>
      </c>
      <c r="J366" s="22">
        <v>0</v>
      </c>
    </row>
    <row r="367" spans="1:10" ht="12" customHeight="1">
      <c r="A367" s="84"/>
      <c r="B367" s="87">
        <v>716</v>
      </c>
      <c r="C367" s="79" t="s">
        <v>368</v>
      </c>
      <c r="D367" s="294">
        <v>0</v>
      </c>
      <c r="E367" s="22">
        <v>0</v>
      </c>
      <c r="F367" s="22">
        <v>500</v>
      </c>
      <c r="G367" s="254">
        <v>500</v>
      </c>
      <c r="H367" s="246">
        <v>0</v>
      </c>
      <c r="I367" s="216">
        <v>0</v>
      </c>
      <c r="J367" s="22">
        <v>0</v>
      </c>
    </row>
    <row r="368" spans="1:10" ht="12" customHeight="1">
      <c r="A368" s="84"/>
      <c r="B368" s="87">
        <v>717002</v>
      </c>
      <c r="C368" s="79" t="s">
        <v>369</v>
      </c>
      <c r="D368" s="294">
        <v>0</v>
      </c>
      <c r="E368" s="22">
        <v>0</v>
      </c>
      <c r="F368" s="22">
        <v>5000</v>
      </c>
      <c r="G368" s="254">
        <v>5000</v>
      </c>
      <c r="H368" s="246">
        <v>15000</v>
      </c>
      <c r="I368" s="216">
        <v>0</v>
      </c>
      <c r="J368" s="22">
        <v>0</v>
      </c>
    </row>
    <row r="369" spans="1:10" ht="12" customHeight="1">
      <c r="A369" s="84"/>
      <c r="B369" s="87">
        <v>713004</v>
      </c>
      <c r="C369" s="79" t="s">
        <v>367</v>
      </c>
      <c r="D369" s="294">
        <v>0</v>
      </c>
      <c r="E369" s="22">
        <v>0</v>
      </c>
      <c r="F369" s="22">
        <v>12000</v>
      </c>
      <c r="G369" s="254">
        <v>12000</v>
      </c>
      <c r="H369" s="246">
        <v>0</v>
      </c>
      <c r="I369" s="216">
        <v>0</v>
      </c>
      <c r="J369" s="22">
        <v>0</v>
      </c>
    </row>
    <row r="370" spans="1:10" ht="12" customHeight="1">
      <c r="A370" s="84"/>
      <c r="B370" s="87">
        <v>7170012</v>
      </c>
      <c r="C370" s="79" t="s">
        <v>232</v>
      </c>
      <c r="D370" s="294">
        <v>0</v>
      </c>
      <c r="E370" s="22">
        <v>79556</v>
      </c>
      <c r="F370" s="22">
        <v>13000</v>
      </c>
      <c r="G370" s="254">
        <v>13000</v>
      </c>
      <c r="H370" s="246">
        <v>10200</v>
      </c>
      <c r="I370" s="216">
        <v>0</v>
      </c>
      <c r="J370" s="22">
        <v>0</v>
      </c>
    </row>
    <row r="371" spans="1:10" ht="12" customHeight="1">
      <c r="A371" s="113">
        <v>620</v>
      </c>
      <c r="B371" s="82"/>
      <c r="C371" s="83"/>
      <c r="D371" s="293"/>
      <c r="E371" s="35"/>
      <c r="F371" s="35"/>
      <c r="G371" s="253"/>
      <c r="H371" s="245"/>
      <c r="I371" s="231"/>
      <c r="J371" s="35"/>
    </row>
    <row r="372" spans="1:10" ht="12" customHeight="1">
      <c r="A372" s="110"/>
      <c r="B372" s="111">
        <v>717001</v>
      </c>
      <c r="C372" s="206" t="s">
        <v>233</v>
      </c>
      <c r="D372" s="304">
        <v>680</v>
      </c>
      <c r="E372" s="112">
        <v>28891</v>
      </c>
      <c r="F372" s="112">
        <v>0</v>
      </c>
      <c r="G372" s="255">
        <v>0</v>
      </c>
      <c r="H372" s="247">
        <v>0</v>
      </c>
      <c r="I372" s="232">
        <v>0</v>
      </c>
      <c r="J372" s="112">
        <v>0</v>
      </c>
    </row>
    <row r="373" spans="1:10" ht="12" customHeight="1">
      <c r="A373" s="110"/>
      <c r="B373" s="111">
        <v>717003</v>
      </c>
      <c r="C373" s="206" t="s">
        <v>370</v>
      </c>
      <c r="D373" s="304">
        <v>0</v>
      </c>
      <c r="E373" s="112">
        <v>0</v>
      </c>
      <c r="F373" s="112">
        <v>500</v>
      </c>
      <c r="G373" s="255">
        <v>401</v>
      </c>
      <c r="H373" s="247">
        <v>300</v>
      </c>
      <c r="I373" s="232"/>
      <c r="J373" s="112"/>
    </row>
    <row r="374" spans="1:10" ht="12" customHeight="1">
      <c r="A374" s="110"/>
      <c r="B374" s="111">
        <v>717001</v>
      </c>
      <c r="C374" s="210" t="s">
        <v>234</v>
      </c>
      <c r="D374" s="304">
        <v>9187</v>
      </c>
      <c r="E374" s="112">
        <v>0</v>
      </c>
      <c r="F374" s="112">
        <v>0</v>
      </c>
      <c r="G374" s="255">
        <v>0</v>
      </c>
      <c r="H374" s="247">
        <v>0</v>
      </c>
      <c r="I374" s="232">
        <v>0</v>
      </c>
      <c r="J374" s="112">
        <v>0</v>
      </c>
    </row>
    <row r="375" spans="1:10" ht="12.75" customHeight="1">
      <c r="A375" s="113">
        <v>8209</v>
      </c>
      <c r="B375" s="82"/>
      <c r="C375" s="205"/>
      <c r="D375" s="293"/>
      <c r="E375" s="35"/>
      <c r="F375" s="35"/>
      <c r="G375" s="253"/>
      <c r="H375" s="245"/>
      <c r="I375" s="231"/>
      <c r="J375" s="35"/>
    </row>
    <row r="376" spans="1:10" ht="12.75" customHeight="1">
      <c r="A376" s="110"/>
      <c r="B376" s="111">
        <v>716</v>
      </c>
      <c r="C376" s="72" t="s">
        <v>382</v>
      </c>
      <c r="D376" s="304">
        <v>0</v>
      </c>
      <c r="E376" s="112">
        <v>0</v>
      </c>
      <c r="F376" s="112">
        <v>1000</v>
      </c>
      <c r="G376" s="256">
        <v>1000</v>
      </c>
      <c r="H376" s="247">
        <v>8000</v>
      </c>
      <c r="I376" s="232"/>
      <c r="J376" s="112"/>
    </row>
    <row r="377" spans="1:10" ht="12.75" customHeight="1">
      <c r="A377" s="110"/>
      <c r="B377" s="111">
        <v>717001</v>
      </c>
      <c r="C377" s="206" t="s">
        <v>386</v>
      </c>
      <c r="D377" s="304">
        <v>0</v>
      </c>
      <c r="E377" s="112">
        <v>3560</v>
      </c>
      <c r="F377" s="112">
        <v>0</v>
      </c>
      <c r="G377" s="256">
        <v>0</v>
      </c>
      <c r="H377" s="247">
        <v>100000</v>
      </c>
      <c r="I377" s="232">
        <v>100000</v>
      </c>
      <c r="J377" s="112">
        <v>0</v>
      </c>
    </row>
    <row r="378" spans="1:10" ht="12.75" customHeight="1">
      <c r="A378" s="110"/>
      <c r="B378" s="111">
        <v>711001</v>
      </c>
      <c r="C378" s="206" t="s">
        <v>366</v>
      </c>
      <c r="D378" s="304">
        <v>0</v>
      </c>
      <c r="E378" s="112">
        <v>0</v>
      </c>
      <c r="F378" s="112">
        <v>1</v>
      </c>
      <c r="G378" s="255">
        <v>1</v>
      </c>
      <c r="H378" s="247">
        <v>0</v>
      </c>
      <c r="I378" s="232"/>
      <c r="J378" s="112"/>
    </row>
    <row r="379" spans="1:10" ht="12.75" customHeight="1">
      <c r="A379" s="110"/>
      <c r="B379" s="111">
        <v>7120013</v>
      </c>
      <c r="C379" s="79" t="s">
        <v>305</v>
      </c>
      <c r="D379" s="304">
        <v>0</v>
      </c>
      <c r="E379" s="112">
        <v>0</v>
      </c>
      <c r="F379" s="112">
        <v>0</v>
      </c>
      <c r="G379" s="255">
        <v>0</v>
      </c>
      <c r="H379" s="247">
        <v>0</v>
      </c>
      <c r="I379" s="232">
        <v>0</v>
      </c>
      <c r="J379" s="112">
        <v>0</v>
      </c>
    </row>
    <row r="380" spans="1:10" ht="12" customHeight="1">
      <c r="A380" s="113">
        <v>9111</v>
      </c>
      <c r="B380" s="82"/>
      <c r="C380" s="83"/>
      <c r="D380" s="293"/>
      <c r="E380" s="35"/>
      <c r="F380" s="35"/>
      <c r="G380" s="253"/>
      <c r="H380" s="245"/>
      <c r="I380" s="231"/>
      <c r="J380" s="35"/>
    </row>
    <row r="381" spans="1:10" ht="12" customHeight="1">
      <c r="A381" s="114"/>
      <c r="B381" s="78">
        <v>717001</v>
      </c>
      <c r="C381" s="79" t="s">
        <v>235</v>
      </c>
      <c r="D381" s="294">
        <v>0</v>
      </c>
      <c r="E381" s="22">
        <v>7442</v>
      </c>
      <c r="F381" s="22">
        <v>0</v>
      </c>
      <c r="G381" s="254">
        <v>0</v>
      </c>
      <c r="H381" s="246">
        <v>2000</v>
      </c>
      <c r="I381" s="216">
        <v>0</v>
      </c>
      <c r="J381" s="22">
        <v>0</v>
      </c>
    </row>
    <row r="382" spans="1:10" ht="12.75" customHeight="1">
      <c r="A382" s="110"/>
      <c r="B382" s="111">
        <v>717002</v>
      </c>
      <c r="C382" s="79" t="s">
        <v>236</v>
      </c>
      <c r="D382" s="304">
        <v>0</v>
      </c>
      <c r="E382" s="112">
        <v>71973</v>
      </c>
      <c r="F382" s="112">
        <v>0</v>
      </c>
      <c r="G382" s="255">
        <v>0</v>
      </c>
      <c r="H382" s="247">
        <v>0</v>
      </c>
      <c r="I382" s="232">
        <v>0</v>
      </c>
      <c r="J382" s="112">
        <v>0</v>
      </c>
    </row>
    <row r="383" spans="1:10" ht="12.75" customHeight="1">
      <c r="A383" s="110"/>
      <c r="B383" s="111">
        <v>713002</v>
      </c>
      <c r="C383" s="79" t="s">
        <v>332</v>
      </c>
      <c r="D383" s="304">
        <v>0</v>
      </c>
      <c r="E383" s="112">
        <v>0</v>
      </c>
      <c r="F383" s="112">
        <v>2500</v>
      </c>
      <c r="G383" s="255">
        <v>2500</v>
      </c>
      <c r="H383" s="247">
        <v>0</v>
      </c>
      <c r="I383" s="232">
        <v>0</v>
      </c>
      <c r="J383" s="112">
        <v>0</v>
      </c>
    </row>
    <row r="384" spans="1:10" ht="12.75" customHeight="1">
      <c r="A384" s="113">
        <v>1116</v>
      </c>
      <c r="B384" s="82"/>
      <c r="C384" s="83"/>
      <c r="D384" s="293"/>
      <c r="E384" s="35"/>
      <c r="F384" s="35"/>
      <c r="G384" s="253"/>
      <c r="H384" s="248">
        <v>0</v>
      </c>
      <c r="I384" s="231"/>
      <c r="J384" s="35"/>
    </row>
    <row r="385" spans="1:10" ht="12.75" customHeight="1">
      <c r="A385" s="110"/>
      <c r="B385" s="111">
        <v>716</v>
      </c>
      <c r="C385" s="206" t="s">
        <v>383</v>
      </c>
      <c r="D385" s="304">
        <v>0</v>
      </c>
      <c r="E385" s="112">
        <v>0</v>
      </c>
      <c r="F385" s="112">
        <v>700</v>
      </c>
      <c r="G385" s="255">
        <v>500</v>
      </c>
      <c r="H385" s="249">
        <v>0</v>
      </c>
      <c r="I385" s="232"/>
      <c r="J385" s="112"/>
    </row>
    <row r="386" spans="1:10" ht="12.75" customHeight="1">
      <c r="A386" s="110"/>
      <c r="B386" s="111">
        <v>717001</v>
      </c>
      <c r="C386" s="206" t="s">
        <v>237</v>
      </c>
      <c r="D386" s="304">
        <v>0</v>
      </c>
      <c r="E386" s="112">
        <v>0</v>
      </c>
      <c r="F386" s="112">
        <v>0</v>
      </c>
      <c r="G386" s="255">
        <v>0</v>
      </c>
      <c r="H386" s="249">
        <v>0</v>
      </c>
      <c r="I386" s="232">
        <v>50000</v>
      </c>
      <c r="J386" s="112">
        <v>50000</v>
      </c>
    </row>
    <row r="387" spans="1:10" ht="12.75" customHeight="1">
      <c r="A387" s="110"/>
      <c r="B387" s="111">
        <v>714001</v>
      </c>
      <c r="C387" s="206" t="s">
        <v>342</v>
      </c>
      <c r="D387" s="304">
        <v>0</v>
      </c>
      <c r="E387" s="112">
        <v>0</v>
      </c>
      <c r="F387" s="112">
        <v>14000</v>
      </c>
      <c r="G387" s="255">
        <v>12250</v>
      </c>
      <c r="H387" s="249">
        <v>0</v>
      </c>
      <c r="I387" s="232">
        <v>0</v>
      </c>
      <c r="J387" s="112">
        <v>0</v>
      </c>
    </row>
    <row r="388" spans="1:10" ht="12.75" customHeight="1">
      <c r="A388" s="110"/>
      <c r="B388" s="111">
        <v>717001</v>
      </c>
      <c r="C388" s="79" t="s">
        <v>306</v>
      </c>
      <c r="D388" s="304">
        <v>0</v>
      </c>
      <c r="E388" s="112">
        <v>0</v>
      </c>
      <c r="F388" s="112">
        <v>0</v>
      </c>
      <c r="G388" s="255">
        <v>0</v>
      </c>
      <c r="H388" s="249">
        <v>0</v>
      </c>
      <c r="I388" s="232">
        <v>0</v>
      </c>
      <c r="J388" s="112">
        <v>0</v>
      </c>
    </row>
    <row r="389" spans="1:10" ht="12.75" customHeight="1">
      <c r="A389" s="113">
        <v>830</v>
      </c>
      <c r="B389" s="82"/>
      <c r="C389" s="83"/>
      <c r="D389" s="293"/>
      <c r="E389" s="35"/>
      <c r="F389" s="35"/>
      <c r="G389" s="253"/>
      <c r="H389" s="248"/>
      <c r="I389" s="231"/>
      <c r="J389" s="35"/>
    </row>
    <row r="390" spans="1:10" ht="12.75" customHeight="1">
      <c r="A390" s="226"/>
      <c r="B390" s="227">
        <v>717001</v>
      </c>
      <c r="C390" s="79" t="s">
        <v>313</v>
      </c>
      <c r="D390" s="324">
        <v>17787</v>
      </c>
      <c r="E390" s="325">
        <v>0</v>
      </c>
      <c r="F390" s="325">
        <v>0</v>
      </c>
      <c r="G390" s="326">
        <v>0</v>
      </c>
      <c r="H390" s="329">
        <v>0</v>
      </c>
      <c r="I390" s="327">
        <v>0</v>
      </c>
      <c r="J390" s="325">
        <v>0</v>
      </c>
    </row>
    <row r="391" spans="1:10" ht="12.75" customHeight="1">
      <c r="A391" s="224">
        <v>451</v>
      </c>
      <c r="B391" s="225"/>
      <c r="C391" s="83"/>
      <c r="D391" s="308"/>
      <c r="E391" s="309"/>
      <c r="F391" s="309"/>
      <c r="G391" s="310"/>
      <c r="H391" s="311"/>
      <c r="I391" s="312"/>
      <c r="J391" s="309"/>
    </row>
    <row r="392" spans="1:10" ht="12.75" customHeight="1">
      <c r="A392" s="226"/>
      <c r="B392" s="227">
        <v>716</v>
      </c>
      <c r="C392" s="210" t="s">
        <v>376</v>
      </c>
      <c r="D392" s="324">
        <v>0</v>
      </c>
      <c r="E392" s="325">
        <v>0</v>
      </c>
      <c r="F392" s="325">
        <v>0</v>
      </c>
      <c r="G392" s="326">
        <v>0</v>
      </c>
      <c r="H392" s="288">
        <v>2000</v>
      </c>
      <c r="I392" s="327">
        <v>0</v>
      </c>
      <c r="J392" s="325">
        <v>0</v>
      </c>
    </row>
    <row r="393" spans="1:10" ht="12.75" customHeight="1">
      <c r="A393" s="316"/>
      <c r="B393" s="6">
        <v>717001</v>
      </c>
      <c r="C393" s="323" t="s">
        <v>387</v>
      </c>
      <c r="D393" s="317"/>
      <c r="E393" s="128"/>
      <c r="F393" s="128"/>
      <c r="G393" s="318"/>
      <c r="H393" s="315">
        <v>0</v>
      </c>
      <c r="I393" s="319"/>
      <c r="J393" s="128"/>
    </row>
    <row r="394" spans="1:10" ht="12.75" customHeight="1">
      <c r="A394" s="110"/>
      <c r="B394" s="111">
        <v>717002</v>
      </c>
      <c r="C394" s="79" t="s">
        <v>388</v>
      </c>
      <c r="D394" s="304">
        <v>0</v>
      </c>
      <c r="E394" s="112">
        <v>0</v>
      </c>
      <c r="F394" s="112">
        <v>0</v>
      </c>
      <c r="G394" s="255">
        <v>0</v>
      </c>
      <c r="H394" s="247">
        <v>30000</v>
      </c>
      <c r="I394" s="232">
        <v>20000</v>
      </c>
      <c r="J394" s="112">
        <v>20000</v>
      </c>
    </row>
    <row r="395" spans="1:10" ht="12.75" customHeight="1">
      <c r="A395" s="208">
        <v>360</v>
      </c>
      <c r="B395" s="207"/>
      <c r="C395" s="211"/>
      <c r="D395" s="305"/>
      <c r="E395" s="212"/>
      <c r="F395" s="113"/>
      <c r="G395" s="257"/>
      <c r="H395" s="250"/>
      <c r="I395" s="211"/>
      <c r="J395" s="212"/>
    </row>
    <row r="396" spans="1:10" ht="12.75" customHeight="1">
      <c r="A396" s="110"/>
      <c r="B396" s="6">
        <v>717002</v>
      </c>
      <c r="C396" s="206" t="s">
        <v>333</v>
      </c>
      <c r="D396" s="304">
        <v>0</v>
      </c>
      <c r="E396" s="112">
        <v>0</v>
      </c>
      <c r="F396" s="112">
        <v>7000</v>
      </c>
      <c r="G396" s="255">
        <v>0</v>
      </c>
      <c r="H396" s="247">
        <v>7000</v>
      </c>
      <c r="I396" s="193">
        <v>0</v>
      </c>
      <c r="J396" s="112">
        <v>0</v>
      </c>
    </row>
    <row r="397" spans="1:10" ht="13.5" customHeight="1" thickBot="1">
      <c r="A397" s="115" t="s">
        <v>238</v>
      </c>
      <c r="B397" s="116"/>
      <c r="C397" s="117"/>
      <c r="D397" s="306">
        <f aca="true" t="shared" si="35" ref="D397:J397">D365+D366+D367+D368+D369+D370+D372+D373+D374+D376+D377+D378+D379+D381+D382+D383+D385+D386+D387+D388+D390+D394+D396</f>
        <v>41554</v>
      </c>
      <c r="E397" s="213">
        <f t="shared" si="35"/>
        <v>191422</v>
      </c>
      <c r="F397" s="213">
        <f t="shared" si="35"/>
        <v>56201</v>
      </c>
      <c r="G397" s="258">
        <f t="shared" si="35"/>
        <v>47152</v>
      </c>
      <c r="H397" s="251">
        <f>H365+H366+H367+H368+H369+H370+H372+H373+H374+H376+H377+H378+H379+H381+H382+H383+H385+H386+H387+H388+H390+H394+H396+H392+H393</f>
        <v>174500</v>
      </c>
      <c r="I397" s="251">
        <f t="shared" si="35"/>
        <v>185000</v>
      </c>
      <c r="J397" s="213">
        <f t="shared" si="35"/>
        <v>85000</v>
      </c>
    </row>
    <row r="398" spans="1:10" ht="13.5" customHeight="1" thickBot="1" thickTop="1">
      <c r="A398" s="70"/>
      <c r="B398" s="71"/>
      <c r="C398" s="72"/>
      <c r="D398" s="7"/>
      <c r="E398" s="7"/>
      <c r="F398" s="73"/>
      <c r="G398" s="73"/>
      <c r="H398" s="73"/>
      <c r="I398" s="73"/>
      <c r="J398" s="73"/>
    </row>
    <row r="399" spans="1:10" ht="25.5" customHeight="1" thickTop="1">
      <c r="A399" s="118" t="s">
        <v>239</v>
      </c>
      <c r="B399" s="119"/>
      <c r="C399" s="120"/>
      <c r="D399" s="244">
        <v>2011</v>
      </c>
      <c r="E399" s="194">
        <v>2012</v>
      </c>
      <c r="F399" s="12">
        <v>2013</v>
      </c>
      <c r="G399" s="12" t="s">
        <v>371</v>
      </c>
      <c r="H399" s="12">
        <v>214</v>
      </c>
      <c r="I399" s="12">
        <v>2015</v>
      </c>
      <c r="J399" s="12">
        <v>2016</v>
      </c>
    </row>
    <row r="400" spans="1:10" ht="14.25">
      <c r="A400" s="121" t="s">
        <v>240</v>
      </c>
      <c r="B400" s="122"/>
      <c r="C400" s="123"/>
      <c r="D400" s="124">
        <f>D361</f>
        <v>268924</v>
      </c>
      <c r="E400" s="124">
        <f>E361</f>
        <v>280507.35</v>
      </c>
      <c r="F400" s="124">
        <f>F361</f>
        <v>403272</v>
      </c>
      <c r="G400" s="124">
        <v>385103</v>
      </c>
      <c r="H400" s="124">
        <f>H361</f>
        <v>438099</v>
      </c>
      <c r="I400" s="124">
        <f>I361</f>
        <v>373441</v>
      </c>
      <c r="J400" s="124">
        <f>J361</f>
        <v>375201</v>
      </c>
    </row>
    <row r="401" spans="1:10" ht="14.25">
      <c r="A401" s="121" t="s">
        <v>241</v>
      </c>
      <c r="B401" s="122"/>
      <c r="C401" s="123"/>
      <c r="D401" s="124">
        <f aca="true" t="shared" si="36" ref="D401:J401">D397</f>
        <v>41554</v>
      </c>
      <c r="E401" s="124">
        <f t="shared" si="36"/>
        <v>191422</v>
      </c>
      <c r="F401" s="124">
        <f t="shared" si="36"/>
        <v>56201</v>
      </c>
      <c r="G401" s="124">
        <v>47152</v>
      </c>
      <c r="H401" s="124">
        <f t="shared" si="36"/>
        <v>174500</v>
      </c>
      <c r="I401" s="124">
        <f t="shared" si="36"/>
        <v>185000</v>
      </c>
      <c r="J401" s="124">
        <f t="shared" si="36"/>
        <v>85000</v>
      </c>
    </row>
    <row r="402" spans="1:10" ht="15">
      <c r="A402" s="125" t="s">
        <v>242</v>
      </c>
      <c r="B402" s="126"/>
      <c r="C402" s="127"/>
      <c r="D402" s="52">
        <f aca="true" t="shared" si="37" ref="D402:J402">D400+D401</f>
        <v>310478</v>
      </c>
      <c r="E402" s="52">
        <f t="shared" si="37"/>
        <v>471929.35</v>
      </c>
      <c r="F402" s="52">
        <f t="shared" si="37"/>
        <v>459473</v>
      </c>
      <c r="G402" s="52">
        <f t="shared" si="37"/>
        <v>432255</v>
      </c>
      <c r="H402" s="52">
        <f t="shared" si="37"/>
        <v>612599</v>
      </c>
      <c r="I402" s="52">
        <f t="shared" si="37"/>
        <v>558441</v>
      </c>
      <c r="J402" s="52">
        <f t="shared" si="37"/>
        <v>460201</v>
      </c>
    </row>
    <row r="403" spans="1:10" ht="11.25">
      <c r="A403" s="70"/>
      <c r="B403" s="71"/>
      <c r="C403" s="72"/>
      <c r="D403" s="195"/>
      <c r="E403" s="195"/>
      <c r="F403" s="128"/>
      <c r="G403" s="128"/>
      <c r="H403" s="128"/>
      <c r="I403" s="128"/>
      <c r="J403" s="128"/>
    </row>
    <row r="404" spans="1:10" ht="14.25">
      <c r="A404" s="121" t="s">
        <v>0</v>
      </c>
      <c r="B404" s="122"/>
      <c r="C404" s="123"/>
      <c r="D404" s="124">
        <v>471132</v>
      </c>
      <c r="E404" s="124">
        <v>494956</v>
      </c>
      <c r="F404" s="124">
        <v>499010</v>
      </c>
      <c r="G404" s="124">
        <v>493912</v>
      </c>
      <c r="H404" s="124">
        <v>503319</v>
      </c>
      <c r="I404" s="124">
        <v>493575</v>
      </c>
      <c r="J404" s="124">
        <v>493575</v>
      </c>
    </row>
    <row r="405" spans="1:10" ht="14.25">
      <c r="A405" s="121" t="s">
        <v>52</v>
      </c>
      <c r="B405" s="122"/>
      <c r="C405" s="123"/>
      <c r="D405" s="307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</row>
    <row r="406" spans="1:10" ht="14.25" hidden="1">
      <c r="A406" s="129" t="s">
        <v>56</v>
      </c>
      <c r="B406" s="130"/>
      <c r="C406" s="131"/>
      <c r="D406" s="196"/>
      <c r="E406" s="196"/>
      <c r="F406" s="124">
        <v>3848</v>
      </c>
      <c r="G406" s="124"/>
      <c r="H406" s="124"/>
      <c r="I406" s="124">
        <v>4000</v>
      </c>
      <c r="J406" s="124">
        <v>4000</v>
      </c>
    </row>
    <row r="407" spans="1:10" ht="14.25" hidden="1">
      <c r="A407" s="129" t="s">
        <v>59</v>
      </c>
      <c r="B407" s="130"/>
      <c r="C407" s="131"/>
      <c r="D407" s="196"/>
      <c r="E407" s="196"/>
      <c r="F407" s="124">
        <v>0</v>
      </c>
      <c r="G407" s="124"/>
      <c r="H407" s="124"/>
      <c r="I407" s="124">
        <v>0</v>
      </c>
      <c r="J407" s="124">
        <v>0</v>
      </c>
    </row>
    <row r="408" spans="1:10" ht="15.75" hidden="1" thickBot="1">
      <c r="A408" s="132" t="s">
        <v>60</v>
      </c>
      <c r="B408" s="133"/>
      <c r="C408" s="134"/>
      <c r="D408" s="197"/>
      <c r="E408" s="197"/>
      <c r="F408" s="135">
        <f>F404+F405+F406+F407</f>
        <v>502858</v>
      </c>
      <c r="G408" s="135"/>
      <c r="H408" s="135"/>
      <c r="I408" s="135">
        <f>I404+I405+I406+I407</f>
        <v>497575</v>
      </c>
      <c r="J408" s="135">
        <f>J404+J405+J406+J407</f>
        <v>497575</v>
      </c>
    </row>
    <row r="409" spans="1:10" ht="17.25" hidden="1" thickBot="1" thickTop="1">
      <c r="A409" s="136" t="s">
        <v>243</v>
      </c>
      <c r="B409" s="137"/>
      <c r="C409" s="138"/>
      <c r="D409" s="198"/>
      <c r="E409" s="198"/>
      <c r="F409" s="139">
        <f>F408-F402</f>
        <v>43385</v>
      </c>
      <c r="G409" s="139"/>
      <c r="H409" s="139"/>
      <c r="I409" s="139">
        <f>I408-I402</f>
        <v>-60866</v>
      </c>
      <c r="J409" s="139">
        <f>J408-J402</f>
        <v>37374</v>
      </c>
    </row>
    <row r="410" ht="11.25" hidden="1"/>
    <row r="411" ht="12.75" customHeight="1" hidden="1">
      <c r="C411" s="140">
        <f>PMT(3.8%/12,144,10000000,0,0)</f>
        <v>-86584.97545243049</v>
      </c>
    </row>
    <row r="412" spans="2:3" ht="12.75" customHeight="1" hidden="1">
      <c r="B412" s="58" t="s">
        <v>244</v>
      </c>
      <c r="C412" s="141">
        <f>+C411*-144</f>
        <v>12468236.465149991</v>
      </c>
    </row>
    <row r="413" spans="2:3" ht="12.75" customHeight="1" hidden="1">
      <c r="B413" s="58" t="s">
        <v>245</v>
      </c>
      <c r="C413" s="142">
        <f>+C411*-12</f>
        <v>1039019.7054291659</v>
      </c>
    </row>
    <row r="414" spans="2:3" ht="11.25" hidden="1">
      <c r="B414" s="58" t="s">
        <v>246</v>
      </c>
      <c r="C414" s="142" t="e">
        <f>+#REF!</f>
        <v>#REF!</v>
      </c>
    </row>
    <row r="415" spans="2:3" ht="11.25" hidden="1">
      <c r="B415" s="58" t="s">
        <v>247</v>
      </c>
      <c r="C415" s="142" t="e">
        <f>+C414*12</f>
        <v>#REF!</v>
      </c>
    </row>
    <row r="416" spans="2:3" ht="11.25" hidden="1">
      <c r="B416" s="58" t="s">
        <v>248</v>
      </c>
      <c r="C416" s="142">
        <v>69444.44</v>
      </c>
    </row>
    <row r="417" spans="2:3" ht="11.25" hidden="1">
      <c r="B417" s="58" t="s">
        <v>249</v>
      </c>
      <c r="C417" s="142">
        <f>+C416*12</f>
        <v>833333.28</v>
      </c>
    </row>
    <row r="418" spans="2:3" ht="11.25" hidden="1">
      <c r="B418" s="143"/>
      <c r="C418" s="9"/>
    </row>
    <row r="419" spans="2:3" ht="12" hidden="1" thickTop="1">
      <c r="B419" s="144" t="s">
        <v>250</v>
      </c>
      <c r="C419" s="145"/>
    </row>
    <row r="420" spans="1:10" ht="14.25">
      <c r="A420" s="121" t="s">
        <v>56</v>
      </c>
      <c r="B420" s="121"/>
      <c r="C420" s="121"/>
      <c r="D420" s="121">
        <v>101400</v>
      </c>
      <c r="E420" s="121">
        <v>195936</v>
      </c>
      <c r="F420" s="121">
        <v>214500</v>
      </c>
      <c r="G420" s="121">
        <v>0</v>
      </c>
      <c r="H420" s="121">
        <v>109280</v>
      </c>
      <c r="I420" s="121">
        <v>0</v>
      </c>
      <c r="J420" s="223">
        <v>0</v>
      </c>
    </row>
    <row r="421" spans="1:10" ht="15">
      <c r="A421" s="125" t="s">
        <v>335</v>
      </c>
      <c r="B421" s="125"/>
      <c r="C421" s="125"/>
      <c r="D421" s="222">
        <f aca="true" t="shared" si="38" ref="D421:J421">D404+D405+D420</f>
        <v>572532</v>
      </c>
      <c r="E421" s="222">
        <f t="shared" si="38"/>
        <v>690892</v>
      </c>
      <c r="F421" s="222">
        <f t="shared" si="38"/>
        <v>713510</v>
      </c>
      <c r="G421" s="222">
        <f t="shared" si="38"/>
        <v>493912</v>
      </c>
      <c r="H421" s="222">
        <f t="shared" si="38"/>
        <v>612599</v>
      </c>
      <c r="I421" s="222">
        <f t="shared" si="38"/>
        <v>493575</v>
      </c>
      <c r="J421" s="52">
        <f t="shared" si="38"/>
        <v>493575</v>
      </c>
    </row>
    <row r="422" spans="2:3" ht="15">
      <c r="B422" s="7"/>
      <c r="C422" s="146"/>
    </row>
    <row r="423" spans="2:3" ht="15">
      <c r="B423" s="7"/>
      <c r="C423" s="146"/>
    </row>
    <row r="424" spans="2:3" ht="15.75" hidden="1" thickBot="1">
      <c r="B424" s="147" t="s">
        <v>251</v>
      </c>
      <c r="C424" s="148">
        <f>+((15000000/144)*12)</f>
        <v>1250000</v>
      </c>
    </row>
    <row r="425" spans="2:3" ht="11.25">
      <c r="B425" s="9"/>
      <c r="C425" s="9"/>
    </row>
    <row r="426" spans="2:3" ht="11.25">
      <c r="B426" s="9"/>
      <c r="C426" s="9"/>
    </row>
    <row r="427" spans="2:3" ht="11.25">
      <c r="B427" s="9"/>
      <c r="C427" s="9"/>
    </row>
    <row r="428" spans="2:3" ht="11.25">
      <c r="B428" s="9"/>
      <c r="C428" s="9"/>
    </row>
    <row r="429" spans="2:3" ht="11.25" hidden="1">
      <c r="B429" s="9"/>
      <c r="C429" s="9"/>
    </row>
    <row r="430" spans="2:3" ht="11.25">
      <c r="B430" s="9"/>
      <c r="C430" s="9"/>
    </row>
    <row r="431" spans="2:3" ht="11.25">
      <c r="B431" s="9"/>
      <c r="C431" s="9"/>
    </row>
    <row r="432" spans="2:3" ht="11.25">
      <c r="B432" s="9"/>
      <c r="C432" s="9"/>
    </row>
    <row r="433" spans="1:3" ht="12.75">
      <c r="A433" s="149"/>
      <c r="B433" s="9"/>
      <c r="C433" s="9"/>
    </row>
    <row r="434" ht="11.25" hidden="1"/>
    <row r="439" ht="11.25" hidden="1"/>
    <row r="440" ht="11.25" hidden="1"/>
    <row r="449" ht="11.25" hidden="1"/>
    <row r="450" ht="11.25" hidden="1"/>
    <row r="457" spans="2:3" ht="11.25">
      <c r="B457" s="9"/>
      <c r="C457" s="9"/>
    </row>
    <row r="458" spans="2:3" ht="11.25">
      <c r="B458" s="9"/>
      <c r="C458" s="9"/>
    </row>
    <row r="459" spans="2:3" ht="11.25">
      <c r="B459" s="9"/>
      <c r="C459" s="9"/>
    </row>
    <row r="460" spans="2:3" ht="11.25">
      <c r="B460" s="9"/>
      <c r="C460" s="9"/>
    </row>
    <row r="461" spans="2:3" ht="11.25">
      <c r="B461" s="9"/>
      <c r="C461" s="9"/>
    </row>
    <row r="462" spans="2:3" ht="11.25">
      <c r="B462" s="9"/>
      <c r="C462" s="9"/>
    </row>
    <row r="463" spans="2:3" ht="11.25" hidden="1">
      <c r="B463" s="9"/>
      <c r="C463" s="9"/>
    </row>
    <row r="464" spans="2:3" ht="11.25" hidden="1">
      <c r="B464" s="9"/>
      <c r="C464" s="9"/>
    </row>
    <row r="465" spans="2:3" ht="11.25">
      <c r="B465" s="9"/>
      <c r="C465" s="9"/>
    </row>
    <row r="466" spans="2:3" ht="11.25">
      <c r="B466" s="9"/>
      <c r="C466" s="9"/>
    </row>
    <row r="467" spans="2:3" ht="11.25">
      <c r="B467" s="9"/>
      <c r="C467" s="9"/>
    </row>
    <row r="468" spans="2:3" ht="11.25">
      <c r="B468" s="9"/>
      <c r="C468" s="9"/>
    </row>
    <row r="469" spans="2:3" ht="11.25">
      <c r="B469" s="9"/>
      <c r="C469" s="9"/>
    </row>
    <row r="470" spans="2:3" ht="11.25">
      <c r="B470" s="9"/>
      <c r="C470" s="9"/>
    </row>
    <row r="471" spans="2:3" ht="11.25">
      <c r="B471" s="9"/>
      <c r="C471" s="9"/>
    </row>
    <row r="472" spans="2:3" ht="11.25">
      <c r="B472" s="9"/>
      <c r="C472" s="9"/>
    </row>
    <row r="473" spans="2:3" ht="11.25">
      <c r="B473" s="9"/>
      <c r="C473" s="9"/>
    </row>
    <row r="474" spans="2:3" ht="11.25">
      <c r="B474" s="9"/>
      <c r="C474" s="9"/>
    </row>
    <row r="475" spans="2:3" ht="11.25">
      <c r="B475" s="9"/>
      <c r="C475" s="9"/>
    </row>
    <row r="476" spans="2:3" ht="11.25">
      <c r="B476" s="9"/>
      <c r="C476" s="9"/>
    </row>
    <row r="477" spans="2:3" ht="11.25">
      <c r="B477" s="9"/>
      <c r="C477" s="9"/>
    </row>
    <row r="478" spans="2:3" ht="11.25">
      <c r="B478" s="9"/>
      <c r="C478" s="9"/>
    </row>
    <row r="479" spans="2:3" ht="11.25">
      <c r="B479" s="9"/>
      <c r="C479" s="9"/>
    </row>
    <row r="480" spans="2:3" ht="11.25">
      <c r="B480" s="9"/>
      <c r="C480" s="9"/>
    </row>
    <row r="481" spans="2:3" ht="11.25">
      <c r="B481" s="9"/>
      <c r="C481" s="9"/>
    </row>
    <row r="482" spans="2:3" ht="11.25">
      <c r="B482" s="9"/>
      <c r="C482" s="9"/>
    </row>
    <row r="483" spans="2:3" ht="19.5" customHeight="1">
      <c r="B483" s="9"/>
      <c r="C483" s="9"/>
    </row>
    <row r="484" spans="2:3" ht="11.25">
      <c r="B484" s="9"/>
      <c r="C484" s="9"/>
    </row>
    <row r="485" spans="2:3" ht="11.25">
      <c r="B485" s="9"/>
      <c r="C485" s="9"/>
    </row>
    <row r="486" spans="2:3" ht="11.25">
      <c r="B486" s="9"/>
      <c r="C486" s="9"/>
    </row>
    <row r="487" spans="2:3" ht="11.25">
      <c r="B487" s="9"/>
      <c r="C487" s="9"/>
    </row>
    <row r="488" spans="2:3" ht="11.25">
      <c r="B488" s="9"/>
      <c r="C488" s="9"/>
    </row>
    <row r="489" ht="17.25" customHeight="1"/>
  </sheetData>
  <sheetProtection/>
  <mergeCells count="1">
    <mergeCell ref="A2:J2"/>
  </mergeCells>
  <printOptions horizontalCentered="1"/>
  <pageMargins left="0.55" right="0.19652777777777777" top="0.4701388888888889" bottom="0.984027777777778" header="0.5118055555555556" footer="0.5118055555555556"/>
  <pageSetup horizontalDpi="600" verticalDpi="600" orientation="landscape" paperSize="9" r:id="rId1"/>
  <ignoredErrors>
    <ignoredError sqref="F370 F362:F3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2014-05-15T09:09:34Z</cp:lastPrinted>
  <dcterms:created xsi:type="dcterms:W3CDTF">2016-07-04T05:59:32Z</dcterms:created>
  <dcterms:modified xsi:type="dcterms:W3CDTF">2016-07-04T05:59:32Z</dcterms:modified>
  <cp:category/>
  <cp:version/>
  <cp:contentType/>
  <cp:contentStatus/>
</cp:coreProperties>
</file>