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3" activeTab="9"/>
  </bookViews>
  <sheets>
    <sheet name="príjmy" sheetId="1" r:id="rId1"/>
    <sheet name="Všeobecné verejné služby" sheetId="2" r:id="rId2"/>
    <sheet name="Ekonomická oblasť" sheetId="3" r:id="rId3"/>
    <sheet name="Ochrana ŽP" sheetId="4" r:id="rId4"/>
    <sheet name="Bývanie a obč.vyb." sheetId="5" r:id="rId5"/>
    <sheet name="Rek.,kul. a náb." sheetId="6" r:id="rId6"/>
    <sheet name="Vzdelávanie" sheetId="7" r:id="rId7"/>
    <sheet name="Sociál.zab." sheetId="8" r:id="rId8"/>
    <sheet name="Obrana" sheetId="9" r:id="rId9"/>
    <sheet name="Poriadok a bez." sheetId="10" r:id="rId10"/>
    <sheet name="Sumár" sheetId="11" r:id="rId11"/>
  </sheets>
  <definedNames>
    <definedName name="Excel_BuiltIn__FilterDatabase_2">#REF!</definedName>
  </definedNames>
  <calcPr fullCalcOnLoad="1"/>
</workbook>
</file>

<file path=xl/comments10.xml><?xml version="1.0" encoding="utf-8"?>
<comments xmlns="http://schemas.openxmlformats.org/spreadsheetml/2006/main">
  <authors>
    <author>admin</author>
  </authors>
  <commentList>
    <comment ref="J3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servis 2x do roka
</t>
        </r>
      </text>
    </comment>
    <comment ref="J2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oprava kamier v prípade poruchy</t>
        </r>
      </text>
    </comment>
    <comment ref="J2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zaradenie do B skupiny</t>
        </r>
      </text>
    </comment>
    <comment ref="K2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zaradenie do B skupiny</t>
        </r>
      </text>
    </comment>
    <comment ref="L2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zaradenie do B skupiny</t>
        </r>
      </text>
    </comment>
    <comment ref="K2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oprava kamier v prípade poruchy</t>
        </r>
      </text>
    </comment>
    <comment ref="K3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servis 2x do roka
</t>
        </r>
      </text>
    </comment>
    <comment ref="L2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oprava kamier v prípade poruchy</t>
        </r>
      </text>
    </comment>
    <comment ref="L3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servis 2x do roka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5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CO, BoZP, revízie + revízie detských ihrísk</t>
        </r>
      </text>
    </comment>
    <comment ref="J5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CO, BoZP, revízie + revízie detských ihrísk, spracovanie GDPR</t>
        </r>
      </text>
    </comment>
    <comment ref="F6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protidrogový vlak
</t>
        </r>
      </text>
    </comment>
    <comment ref="J6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záujmové vzdelávanie detí </t>
        </r>
      </text>
    </comment>
    <comment ref="J2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elektronická podateľňa- SWAN, stránka-licenčný poplatok</t>
        </r>
      </text>
    </comment>
    <comment ref="J3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časopis právo pre ROPO a účto pre ROPO, poradca podnikateľa, noviny Pravda</t>
        </r>
      </text>
    </comment>
    <comment ref="J4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havarijné a zákonné - auto</t>
        </r>
      </text>
    </comment>
    <comment ref="J4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nájom žsr</t>
        </r>
      </text>
    </comment>
    <comment ref="J6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za stravné poukážky</t>
        </r>
      </text>
    </comment>
    <comment ref="J6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GA-SA, ZMO, RVC</t>
        </r>
      </text>
    </comment>
    <comment ref="J7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kontrolórka</t>
        </r>
      </text>
    </comment>
    <comment ref="J3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Pre potrebu nákupu nového notebooku</t>
        </r>
      </text>
    </comment>
    <comment ref="J5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Tlač kalendárov, vianočných pozdravov</t>
        </r>
      </text>
    </comment>
    <comment ref="K2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elektronická podateľňa- SWAN, stránka-licenčný poplatok</t>
        </r>
      </text>
    </comment>
    <comment ref="K3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časopis právo pre ROPO a účto pre ROPO, poradca podnikateľa, noviny Pravda</t>
        </r>
      </text>
    </comment>
    <comment ref="K5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CO, BoZP, revízie + revízie detských ihrísk, spracovanie GDPR</t>
        </r>
      </text>
    </comment>
    <comment ref="K6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záujmové vzdelávanie detí </t>
        </r>
      </text>
    </comment>
    <comment ref="K6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GA-SA, ZMO, RVC</t>
        </r>
      </text>
    </comment>
    <comment ref="L2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elektronická podateľňa- SWAN, stránka-licenčný poplatok</t>
        </r>
      </text>
    </comment>
    <comment ref="L3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časopis právo pre ROPO a účto pre ROPO, poradca podnikateľa, noviny Pravda</t>
        </r>
      </text>
    </comment>
    <comment ref="L5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CO, BoZP, revízie + revízie detských ihrísk, spracovanie GDPR</t>
        </r>
      </text>
    </comment>
    <comment ref="L6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záujmové vzdelávanie detí </t>
        </r>
      </text>
    </comment>
    <comment ref="L6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GA-SA, ZMO, RVC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E3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chodník Brakoň z EU
</t>
        </r>
      </text>
    </comment>
    <comment ref="H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posypový materiál, značky</t>
        </r>
      </text>
    </comment>
    <comment ref="J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posypový materiál</t>
        </r>
      </text>
    </comment>
    <comment ref="J1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údržba ciet - letná, zimná</t>
        </r>
      </text>
    </comment>
    <comment ref="J1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beh obcou- prenájom značiek</t>
        </r>
      </text>
    </comment>
    <comment ref="J1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pre prípad opravy výtlkov</t>
        </r>
      </text>
    </comment>
    <comment ref="J2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stavebný úrad - prepláca štát</t>
        </r>
      </text>
    </comment>
    <comment ref="K2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stavebný úrad - prepláca štát</t>
        </r>
      </text>
    </comment>
    <comment ref="L2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stavebný úrad - prepláca štát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J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smetné nádoby. </t>
        </r>
      </text>
    </comment>
    <comment ref="J1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vývoz TKO, VKO, oleje-drvenie skládky odpadov, vývoz BKO</t>
        </r>
      </text>
    </comment>
    <comment ref="J1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sadenice</t>
        </r>
      </text>
    </comment>
    <comment ref="J1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vrecia, závora k bio skládke, sáčky na BKO</t>
        </r>
      </text>
    </comment>
    <comment ref="J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Treba doriešiť, stále nedoriešených psov.</t>
        </r>
      </text>
    </comment>
    <comment ref="K1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vývoz TKO, VKO, oleje-drvenie skládky odpadov, vývoz BKO</t>
        </r>
      </text>
    </comment>
    <comment ref="L1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vývoz TKO, VKO, oleje-drvenie skládky odpadov, vývoz BKO</t>
        </r>
      </text>
    </comment>
  </commentList>
</comments>
</file>

<file path=xl/comments5.xml><?xml version="1.0" encoding="utf-8"?>
<comments xmlns="http://schemas.openxmlformats.org/spreadsheetml/2006/main">
  <authors>
    <author>admin</author>
    <author>Gan</author>
  </authors>
  <commentList>
    <comment ref="E5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Suma zahrňa soc. Zázemie domu smútku a revitalizáciu okolia kostola
</t>
        </r>
      </text>
    </comment>
    <comment ref="E5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miestna komunukácia od žsr po žel. priecestie
</t>
        </r>
      </text>
    </comment>
    <comment ref="E4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PD oplotenie cintorína, výdavky k ostatným investíciám</t>
        </r>
      </text>
    </comment>
    <comment ref="E5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PD oplotenie cintorína, výdavky k ostatným investíciám</t>
        </r>
      </text>
    </comment>
    <comment ref="H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montáž vianočného osvetlenia, plošina</t>
        </r>
      </text>
    </comment>
    <comment ref="H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Oplotenie cintorína z ulice+oplotenie zberný dvor
</t>
        </r>
      </text>
    </comment>
    <comment ref="L4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PD oddychová zóna brakoň</t>
        </r>
      </text>
    </comment>
    <comment ref="H49" authorId="1">
      <text>
        <r>
          <rPr>
            <b/>
            <sz val="9"/>
            <rFont val="Tahoma"/>
            <family val="0"/>
          </rPr>
          <t>Gan:</t>
        </r>
        <r>
          <rPr>
            <sz val="9"/>
            <rFont val="Tahoma"/>
            <family val="0"/>
          </rPr>
          <t xml:space="preserve">
PD - plot cintorín</t>
        </r>
      </text>
    </comment>
    <comment ref="H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nákup led svietidiel</t>
        </r>
      </text>
    </comment>
    <comment ref="J1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Montáž led osvetlenia (dokončenie) + bežná údržba ostatného osvetlenia</t>
        </r>
      </text>
    </comment>
    <comment ref="J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dokúpenie vianočných dekorácii</t>
        </r>
      </text>
    </comment>
    <comment ref="J16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Údržba
</t>
        </r>
      </text>
    </comment>
    <comment ref="J3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nákup náradia</t>
        </r>
      </text>
    </comment>
    <comment ref="J3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materiál na opravy, stavebný a iný spotrebný tovar - lanká, silon ..</t>
        </r>
      </text>
    </comment>
    <comment ref="J3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pracovníci údržby</t>
        </r>
      </text>
    </comment>
    <comment ref="J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úprava zelene
</t>
        </r>
      </text>
    </comment>
    <comment ref="J55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kosačka</t>
        </r>
      </text>
    </comment>
    <comment ref="J56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úžitkové vozidlo
</t>
        </r>
      </text>
    </comment>
    <comment ref="K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dokúpenie vianočných dekorácii</t>
        </r>
      </text>
    </comment>
    <comment ref="L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dokúpenie vianočných dekorácii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E4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Suma obsahuje aj nákup rastlín, kríkov, sadeníc na dvor KD, lavičiek a košov
</t>
        </r>
      </text>
    </comment>
    <comment ref="E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Ide o údržbu krížov - Vendelín, Nepomucký a sv. trojica</t>
        </r>
      </text>
    </comment>
    <comment ref="E10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klimatizácia KD
</t>
        </r>
      </text>
    </comment>
    <comment ref="E10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Dvok klubovne - VO a závlahy</t>
        </r>
      </text>
    </comment>
    <comment ref="H4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rezerva nakoľko sa kazí myčka</t>
        </r>
      </text>
    </comment>
    <comment ref="H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Tlač knihy a rešerš, čistenie odtoku</t>
        </r>
      </text>
    </comment>
    <comment ref="H9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prístavba k budove TJ</t>
        </r>
      </text>
    </comment>
    <comment ref="J5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čistenie odtoku</t>
        </r>
      </text>
    </comment>
    <comment ref="J4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čiatiace a hygienické potreby, dokúpenie spotrebného tovaru do kuchyne, vonkajší stlpik</t>
        </r>
      </text>
    </comment>
    <comment ref="J6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SOZA, SLOVGRAM</t>
        </r>
      </text>
    </comment>
    <comment ref="J10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Myčka do KD</t>
        </r>
      </text>
    </comment>
    <comment ref="K6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SOZA, SLOVGRAM</t>
        </r>
      </text>
    </comment>
    <comment ref="L6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SOZA, SLOVGRAM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E8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PD Dvor MŠ</t>
        </r>
      </text>
    </comment>
    <comment ref="H3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oprava plota, údržba dvora</t>
        </r>
      </text>
    </comment>
    <comment ref="H8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detské preliezky na školský dvor</t>
        </r>
      </text>
    </comment>
    <comment ref="J2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výtvarný a pracovný materiál, hračky, kancelársky, čistiace potreby</t>
        </r>
      </text>
    </comment>
    <comment ref="J3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pracovné oblečenie upratovačka a posteľné prádlo</t>
        </r>
      </text>
    </comment>
    <comment ref="J4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úprava dvora, revízie, tepovanie
</t>
        </r>
      </text>
    </comment>
    <comment ref="J9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Digestor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J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183 dôchodcov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J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dezinfekcia ozónom
</t>
        </r>
      </text>
    </comment>
    <comment ref="J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rúška, mydlá, dezinfekcia</t>
        </r>
      </text>
    </comment>
  </commentList>
</comments>
</file>

<file path=xl/sharedStrings.xml><?xml version="1.0" encoding="utf-8"?>
<sst xmlns="http://schemas.openxmlformats.org/spreadsheetml/2006/main" count="804" uniqueCount="397">
  <si>
    <t xml:space="preserve">Bežné príjmy </t>
  </si>
  <si>
    <t>Daňové príjmy - dane z príjmov, dane z majetku</t>
  </si>
  <si>
    <t>111 0031</t>
  </si>
  <si>
    <t>Výnos dane z príjmov poukázany územnej samospráve</t>
  </si>
  <si>
    <t>Daň z pozemkov</t>
  </si>
  <si>
    <t>DzN  FO pozemky</t>
  </si>
  <si>
    <t>DzN FO stavby</t>
  </si>
  <si>
    <t>121001 10</t>
  </si>
  <si>
    <t>DzN PO pozemky</t>
  </si>
  <si>
    <t>121002 10</t>
  </si>
  <si>
    <t>DzN PO stavby</t>
  </si>
  <si>
    <t>Daň zo stavieb</t>
  </si>
  <si>
    <t>Daňové príjmy - dane za špecifické služby</t>
  </si>
  <si>
    <t>133 001</t>
  </si>
  <si>
    <t>Za psa</t>
  </si>
  <si>
    <t>133 012</t>
  </si>
  <si>
    <t>Za užívanie verejného priestranstva</t>
  </si>
  <si>
    <t>133 013</t>
  </si>
  <si>
    <t>Za komunálne odpady a drobné stavebné odpady</t>
  </si>
  <si>
    <t>Nedaňové príjmy - príjmy z podnikania a z vlastníctva majetku</t>
  </si>
  <si>
    <t>Z prenajatých pozemkov</t>
  </si>
  <si>
    <t>Z prenajatých budov, priestorov, objektov – Pošta</t>
  </si>
  <si>
    <t>213 002</t>
  </si>
  <si>
    <t>Z prenajatých budov, priestorov, objektov</t>
  </si>
  <si>
    <t>Z prenajatých budov, priestorov, objektov -kultúrny dom</t>
  </si>
  <si>
    <t>212 004 - príjem z prenájmu bytu - príjem ponížený na základe odpredaja bytu do OV.</t>
  </si>
  <si>
    <t>Nedaňové príjmy - administratívne poplatky a iné poplatky a platby</t>
  </si>
  <si>
    <t>Za výherné prístroje</t>
  </si>
  <si>
    <t>Za vydané rozhodnutia</t>
  </si>
  <si>
    <t>Za overovanie podpisov, listín</t>
  </si>
  <si>
    <t>Za vydané rybárske lístky</t>
  </si>
  <si>
    <t>Za výrub stromov</t>
  </si>
  <si>
    <t>Za relácie v miestnom rozhlase</t>
  </si>
  <si>
    <t>Za poskytovanie opatrovateľskej služby</t>
  </si>
  <si>
    <t>Za cinotrínske poplatky</t>
  </si>
  <si>
    <t>Za znečisťovanie ovzdušia</t>
  </si>
  <si>
    <t xml:space="preserve">Nedaňové príjmy - úroky z tuzemských úverov, pôžičiek, návr. fin. výpomocí, vkladov </t>
  </si>
  <si>
    <t>Úroky z tuzemských úverov, pôžičiek, návratných finančných výpomocí, vkladov</t>
  </si>
  <si>
    <t>Ovocné šťavy pre deti MŠ - darovanie</t>
  </si>
  <si>
    <t>Tuzemské bežné granty a transfery</t>
  </si>
  <si>
    <t>Transfér zo ŠR na spoločný stavebný úrad</t>
  </si>
  <si>
    <t>Transfér zo štátneho rozpočtu na cestnú dopravu a miestu komun.</t>
  </si>
  <si>
    <t>Transfér zo štátneho rozpočtu na životné prostredie</t>
  </si>
  <si>
    <t>Transfér na úsek Mš zo ŠR</t>
  </si>
  <si>
    <t>Transfér na vojnové hroby</t>
  </si>
  <si>
    <t>Transfér zo štátneho rozpočtu na úsek evidencie obyvateľstva</t>
  </si>
  <si>
    <t>Voľby do NR SR</t>
  </si>
  <si>
    <t>Bežné príjmy spolu:</t>
  </si>
  <si>
    <t xml:space="preserve">Kapitálové príjmy </t>
  </si>
  <si>
    <t>Kapitálové príjmy</t>
  </si>
  <si>
    <t>Kapitálové príjmy spolu:</t>
  </si>
  <si>
    <t>Príjmové finančné operácie</t>
  </si>
  <si>
    <t>Príjmy z ostatných finančných operácií</t>
  </si>
  <si>
    <t>Zostatok prostriedkov z predchádzajúcich rokov</t>
  </si>
  <si>
    <t>Rozpočtové príjmy spolu</t>
  </si>
  <si>
    <t>Reprezentačné</t>
  </si>
  <si>
    <t>Odmeny</t>
  </si>
  <si>
    <t>Všeobecný materiál</t>
  </si>
  <si>
    <t>Osobný príplatok</t>
  </si>
  <si>
    <t>Poistné a príspevok do poisťovní</t>
  </si>
  <si>
    <t>Vodné a stočné</t>
  </si>
  <si>
    <t>Knihy, časopisy</t>
  </si>
  <si>
    <t>Všeobecné služby</t>
  </si>
  <si>
    <t>Tarifný plat</t>
  </si>
  <si>
    <t>Stravovanie</t>
  </si>
  <si>
    <t>Prídel do sociálneho fondu</t>
  </si>
  <si>
    <t>Za vypožičanie svadobky</t>
  </si>
  <si>
    <t>Za súťažné podklady</t>
  </si>
  <si>
    <t>Príjem za zberné suroviny</t>
  </si>
  <si>
    <t>Poplatky z predaja smetných nádob</t>
  </si>
  <si>
    <t>Prevod prostriedkov z peňažných fondov</t>
  </si>
  <si>
    <t>Ostatné poplatky</t>
  </si>
  <si>
    <t>Poplatky a platby za predaj výrobkov, tovarov a služieb</t>
  </si>
  <si>
    <t>Transfér na voľby do európskeho parlamentu</t>
  </si>
  <si>
    <t>Transfér na voľby do VÚC</t>
  </si>
  <si>
    <t>Poistné a príspevky do poisťovní</t>
  </si>
  <si>
    <t>Nemocenské poistenie</t>
  </si>
  <si>
    <t>Starobné poistenie</t>
  </si>
  <si>
    <t>Úrazové poistenie</t>
  </si>
  <si>
    <t>Invalidné poistenie</t>
  </si>
  <si>
    <t>Poistenie v nezamestnanosti</t>
  </si>
  <si>
    <t>Diaľničná známka</t>
  </si>
  <si>
    <t>Z prenajatých strojov, prístrojov a zariadení</t>
  </si>
  <si>
    <t>Transfér z rozpočtu obce - ŠJ</t>
  </si>
  <si>
    <t>Poistenie</t>
  </si>
  <si>
    <t>Provízia</t>
  </si>
  <si>
    <t>Zrážková daň</t>
  </si>
  <si>
    <t>Transfér z MAS Dudváh</t>
  </si>
  <si>
    <t>Všeobecné verejné služby</t>
  </si>
  <si>
    <t>Zdroj</t>
  </si>
  <si>
    <t>Ekonomická klasifikácia</t>
  </si>
  <si>
    <t>Názov</t>
  </si>
  <si>
    <t>Funkčná klasifikácia</t>
  </si>
  <si>
    <t>01.1.1.</t>
  </si>
  <si>
    <t>Tovary s služby</t>
  </si>
  <si>
    <t>Mzdy,platy a ostatné osobné vyr.</t>
  </si>
  <si>
    <t>VŠZP</t>
  </si>
  <si>
    <t>Ostatné poisťovne</t>
  </si>
  <si>
    <t>Poistenie do RFS</t>
  </si>
  <si>
    <t>Cestovné náhrady</t>
  </si>
  <si>
    <t>Tuzemské cestovné náhrady</t>
  </si>
  <si>
    <t>Energie, voda a komunikácie</t>
  </si>
  <si>
    <t xml:space="preserve">Energie </t>
  </si>
  <si>
    <t>Materiál</t>
  </si>
  <si>
    <t>Výpočtová technika - nákup</t>
  </si>
  <si>
    <t>Prevádzkové stroje, prístroje</t>
  </si>
  <si>
    <t>Dopravné</t>
  </si>
  <si>
    <t>Palivá, oleje</t>
  </si>
  <si>
    <t>Servis, údržba</t>
  </si>
  <si>
    <t>Rutinná a štandardná údržba</t>
  </si>
  <si>
    <t>Výpočtovej techniky</t>
  </si>
  <si>
    <t>Prevádzkových strojov, príst.</t>
  </si>
  <si>
    <t>Budov, objektov</t>
  </si>
  <si>
    <t>Softvéru - update</t>
  </si>
  <si>
    <t>Nájomné za nájom</t>
  </si>
  <si>
    <t>Nájom za budovy, objekty</t>
  </si>
  <si>
    <t>Služby</t>
  </si>
  <si>
    <t>Školenia, semináre, kurzy</t>
  </si>
  <si>
    <t>Spracov. Súťaž. Podkladov</t>
  </si>
  <si>
    <t>Propagácia, reklama, inzercia</t>
  </si>
  <si>
    <t>Špeciálne služby - advokát, geod.</t>
  </si>
  <si>
    <t>Poplatky a odvody</t>
  </si>
  <si>
    <t>Poistné majetku</t>
  </si>
  <si>
    <t>Odmeny a príspevky poslanci OZ</t>
  </si>
  <si>
    <t>Odmeny zamest. Mimo prac.pom</t>
  </si>
  <si>
    <t>Reprezentačné výdavky - catter.</t>
  </si>
  <si>
    <t>Bežné transfery</t>
  </si>
  <si>
    <t>Transfér do VÚC</t>
  </si>
  <si>
    <t>Členské príspevky</t>
  </si>
  <si>
    <t>01.1.2.</t>
  </si>
  <si>
    <t>Finančné a rozpočtové záležitosti</t>
  </si>
  <si>
    <t>Audítorské služby</t>
  </si>
  <si>
    <t>01.6.0.</t>
  </si>
  <si>
    <t>Všeobecné verejné služby inde neklasifikované</t>
  </si>
  <si>
    <t>Výkonné a zákonodárne orgány</t>
  </si>
  <si>
    <t>SPOLU</t>
  </si>
  <si>
    <t>Cestná doprava</t>
  </si>
  <si>
    <t>04.5.1.</t>
  </si>
  <si>
    <t>Údržba budov, objektov</t>
  </si>
  <si>
    <t>Prenájom doprav. Značiek</t>
  </si>
  <si>
    <t>04.4.3.</t>
  </si>
  <si>
    <t>Výstavba</t>
  </si>
  <si>
    <t>Tovary a služby</t>
  </si>
  <si>
    <t>Ekonomická oblasť</t>
  </si>
  <si>
    <t>Ochrana životného prostredia</t>
  </si>
  <si>
    <t>05.1.0.</t>
  </si>
  <si>
    <t>Nakladanie s odpadmi</t>
  </si>
  <si>
    <t>Všeobecné služby - vývoz</t>
  </si>
  <si>
    <t>Vývoz separovaného odpadu</t>
  </si>
  <si>
    <t>05.4.0.</t>
  </si>
  <si>
    <t>Ochrana prírody a krajiny</t>
  </si>
  <si>
    <t>Transfery jednotlivcom</t>
  </si>
  <si>
    <t>Zemné práce + odchyt psov</t>
  </si>
  <si>
    <t>Transfér pre SZZ</t>
  </si>
  <si>
    <t>Bývanie a občianska vybavenosť</t>
  </si>
  <si>
    <t>06.4.0.</t>
  </si>
  <si>
    <t>Verejné osvetlenie</t>
  </si>
  <si>
    <t>Energie, voda, komunikácie</t>
  </si>
  <si>
    <t>Elektrina</t>
  </si>
  <si>
    <t>Údržba verejného osvetlenia</t>
  </si>
  <si>
    <t>06.2.0.</t>
  </si>
  <si>
    <t>Energia, voda a komunikácie</t>
  </si>
  <si>
    <t>Pracovné odevy, obuv</t>
  </si>
  <si>
    <t>Palivá ako zdroj energie</t>
  </si>
  <si>
    <t>Starobné</t>
  </si>
  <si>
    <t>Úrazové</t>
  </si>
  <si>
    <t>Invalidné</t>
  </si>
  <si>
    <t>Rozvoj obcí-cintorín,VP</t>
  </si>
  <si>
    <t>Rekreácia, kultúra a náboženstvo</t>
  </si>
  <si>
    <t>08.1.0.</t>
  </si>
  <si>
    <t>Rekreačné a športové služby</t>
  </si>
  <si>
    <t>Mzdy, platy, ostatné osob.vyrov.</t>
  </si>
  <si>
    <t>Tarifný plat, funkčný plat</t>
  </si>
  <si>
    <t>Nemocenské</t>
  </si>
  <si>
    <t>FK Slovan</t>
  </si>
  <si>
    <t>DHZ</t>
  </si>
  <si>
    <t>08.2.0.</t>
  </si>
  <si>
    <t>Kultúrne služby</t>
  </si>
  <si>
    <t>Údržba pomníkov</t>
  </si>
  <si>
    <t>Knihy, časopisy-knižnica</t>
  </si>
  <si>
    <t>Konkurzy a súťaže</t>
  </si>
  <si>
    <t>Transféry jednotlivcom</t>
  </si>
  <si>
    <t>Jednota dôchodcov</t>
  </si>
  <si>
    <t>Mládež Gáň</t>
  </si>
  <si>
    <t>Vysielacie a vydavateľské služby - rozhlas</t>
  </si>
  <si>
    <t>08.3.0.</t>
  </si>
  <si>
    <t>Poplatok za rozhlas</t>
  </si>
  <si>
    <t>Údržba rozhlasu</t>
  </si>
  <si>
    <t>Koncesionárske poplatky</t>
  </si>
  <si>
    <t>08.4.0.</t>
  </si>
  <si>
    <t>Náboženské a iné spoloč. Služby</t>
  </si>
  <si>
    <t>Rímskokatolícka cirkev</t>
  </si>
  <si>
    <t>Katolícka jednota</t>
  </si>
  <si>
    <t>08.6.0.</t>
  </si>
  <si>
    <t>Rekreácia, kultúra a nábož. Inde neklasif.-kronika</t>
  </si>
  <si>
    <t>Poistné a príspevky do poisť.</t>
  </si>
  <si>
    <t>Odmeny pracov. Mimo prac.pom.</t>
  </si>
  <si>
    <t>Vzdelávanie</t>
  </si>
  <si>
    <t>09.1.1.1.</t>
  </si>
  <si>
    <t>Predprimárne vzdelávanie</t>
  </si>
  <si>
    <t>Mzdy, platy, ostatné vyrov.</t>
  </si>
  <si>
    <t>Ostatné príplatky</t>
  </si>
  <si>
    <t>Pracovné odev, pomôcky</t>
  </si>
  <si>
    <t>Strojov, prístrojov</t>
  </si>
  <si>
    <t>Odmeny mimo prac. Pomeru</t>
  </si>
  <si>
    <t>09.6.0.1.</t>
  </si>
  <si>
    <t>Školská jedáleň</t>
  </si>
  <si>
    <t>Mzdy, platy a iné vyrovnania</t>
  </si>
  <si>
    <t>Tarifný, funkčný plat</t>
  </si>
  <si>
    <t>Poistné a príspevok poisťovniam</t>
  </si>
  <si>
    <t>Prevádzkových strojov.</t>
  </si>
  <si>
    <t>Softvér - update</t>
  </si>
  <si>
    <t>Školenia</t>
  </si>
  <si>
    <t>Sociálne zabezpečenie</t>
  </si>
  <si>
    <t>10.2.0.</t>
  </si>
  <si>
    <t>Staroba - OS</t>
  </si>
  <si>
    <t xml:space="preserve">Poistné </t>
  </si>
  <si>
    <t>Služby posudkového lekára</t>
  </si>
  <si>
    <t>Príspevok na stravovanie</t>
  </si>
  <si>
    <t>Vianočné poukážky</t>
  </si>
  <si>
    <t>10.4.0.</t>
  </si>
  <si>
    <t>Rodina a deti</t>
  </si>
  <si>
    <t>Poistné</t>
  </si>
  <si>
    <t>do RFS</t>
  </si>
  <si>
    <t>Letný tábor</t>
  </si>
  <si>
    <t>Odmeny -animátorky</t>
  </si>
  <si>
    <t>10.7.0.</t>
  </si>
  <si>
    <t>Sociálna pomoc občanov v hmot. Núdzi</t>
  </si>
  <si>
    <t>Softvér</t>
  </si>
  <si>
    <t>Prevádzkové stroje, príst.,zar.</t>
  </si>
  <si>
    <t>Interiérové vybavenie</t>
  </si>
  <si>
    <t>Prevádzkové stroje, príst., zar.</t>
  </si>
  <si>
    <t>Výpočtová technika</t>
  </si>
  <si>
    <t>BR</t>
  </si>
  <si>
    <t>KR</t>
  </si>
  <si>
    <t>Spolu</t>
  </si>
  <si>
    <t>Príjmy</t>
  </si>
  <si>
    <t>Výdavky</t>
  </si>
  <si>
    <t>z toho</t>
  </si>
  <si>
    <t>Ochrana ŽP</t>
  </si>
  <si>
    <t>Bežný rozpočet</t>
  </si>
  <si>
    <t>Kapitálový rozpočet</t>
  </si>
  <si>
    <t>Finančné operácie</t>
  </si>
  <si>
    <t>Verejný poriadok a bezpečnosť</t>
  </si>
  <si>
    <t>03.2.0.</t>
  </si>
  <si>
    <t>Ochrana pred požiarmi</t>
  </si>
  <si>
    <t>Výstroj a výzbroj</t>
  </si>
  <si>
    <t>Palivá, mazivá, oleje</t>
  </si>
  <si>
    <t>Servis, údržba, opravy</t>
  </si>
  <si>
    <t>Poistenie vozidla</t>
  </si>
  <si>
    <t>Kapitálové výdavky</t>
  </si>
  <si>
    <t>Nákup strojov, prístrojov</t>
  </si>
  <si>
    <t>Prevádzkových strojov</t>
  </si>
  <si>
    <t>03.6.0.</t>
  </si>
  <si>
    <t>Verejný poriadok a bezp. Inde neklasif. -kamer.</t>
  </si>
  <si>
    <t>Telekomunikačnej techniky</t>
  </si>
  <si>
    <t>Realizácia stavieb a ich tech.</t>
  </si>
  <si>
    <t>Prístavby, nadstavby</t>
  </si>
  <si>
    <t>Nákup strojov, prístrojov, zar.</t>
  </si>
  <si>
    <t>Prevádzkových strojov, príst..</t>
  </si>
  <si>
    <t>Prípravné a projekt.dokum.</t>
  </si>
  <si>
    <t>Realizácia stavieb</t>
  </si>
  <si>
    <t>Realizácia nových stavieb</t>
  </si>
  <si>
    <t>Rekonštrukcia a moderniz.</t>
  </si>
  <si>
    <t>Nákup pozemkov a nehmot. Ak.</t>
  </si>
  <si>
    <t>Pozemov</t>
  </si>
  <si>
    <t>Nákup strojov,príst. A zariadení</t>
  </si>
  <si>
    <t>Realizácia stavieb a techn.zh.</t>
  </si>
  <si>
    <t>Realizácia stavieb a tech. Zh.</t>
  </si>
  <si>
    <t>Nových stavieb</t>
  </si>
  <si>
    <t>Rekonštrukcia a modernizácia</t>
  </si>
  <si>
    <t>Prípravná a projektová dok.</t>
  </si>
  <si>
    <t>Realizácia stavieb a tech.zh.</t>
  </si>
  <si>
    <t>Prípravná a projekt. Dokum.</t>
  </si>
  <si>
    <t>Verejný poriadok a bezp. Inde neklasif.-kamery</t>
  </si>
  <si>
    <t>Energie</t>
  </si>
  <si>
    <t>Údržba</t>
  </si>
  <si>
    <t>Softvéru</t>
  </si>
  <si>
    <t>Náhradná starostlivosť o dieťa</t>
  </si>
  <si>
    <t>Všeob. verejné sl.</t>
  </si>
  <si>
    <t>Poriad. a bezp.</t>
  </si>
  <si>
    <t>Býv. a obč. vybav.</t>
  </si>
  <si>
    <t>Rekr., kult. a nábož.</t>
  </si>
  <si>
    <t>Sociálne zabez.</t>
  </si>
  <si>
    <t>Telekomunikačná technika</t>
  </si>
  <si>
    <t>Rekonštrukcia  a moderniz.</t>
  </si>
  <si>
    <t>Štúdie, expertízy, posudky</t>
  </si>
  <si>
    <t>Bežné výdavky - voľby</t>
  </si>
  <si>
    <t>Školenia, kurzy</t>
  </si>
  <si>
    <t xml:space="preserve">Všeobecný materiál </t>
  </si>
  <si>
    <t>Pracovné odevy</t>
  </si>
  <si>
    <t>Nákup pozemkov</t>
  </si>
  <si>
    <t>Zberný dvor</t>
  </si>
  <si>
    <t>Rekonštrukcia a moder.</t>
  </si>
  <si>
    <t>Prebytok/schodok rozpočtu</t>
  </si>
  <si>
    <t>Transfér DPO SR</t>
  </si>
  <si>
    <t>Údržba techniky</t>
  </si>
  <si>
    <t>Údržba krížov</t>
  </si>
  <si>
    <t>Mateiál</t>
  </si>
  <si>
    <t>Nákup výpočt.tech. - notebook</t>
  </si>
  <si>
    <t>Nákup strojov, prístrojov..</t>
  </si>
  <si>
    <t>Spracovanie súťaž. Podklad.</t>
  </si>
  <si>
    <t>Voľby prezidenta SR, referendum</t>
  </si>
  <si>
    <t>Zo splátok úverov, pôžičiek</t>
  </si>
  <si>
    <t>Nákup strojov</t>
  </si>
  <si>
    <t>Prípravné práce</t>
  </si>
  <si>
    <t>Skutočnosť 2016</t>
  </si>
  <si>
    <t>Za stravné</t>
  </si>
  <si>
    <t>Z odvodov z hazardných hier</t>
  </si>
  <si>
    <t>Telekomunikačné šlužby</t>
  </si>
  <si>
    <t>Poštové služby</t>
  </si>
  <si>
    <t>Telekomunikačné služby</t>
  </si>
  <si>
    <t>Potraviny</t>
  </si>
  <si>
    <t>Poplatky</t>
  </si>
  <si>
    <t>Cestovné</t>
  </si>
  <si>
    <t>Tuzemské cestovné</t>
  </si>
  <si>
    <t>Darčeková poukážka -uvítanie</t>
  </si>
  <si>
    <t>Slutočnosť 2016</t>
  </si>
  <si>
    <t>Iné príjmové finančné operácie</t>
  </si>
  <si>
    <t>Dlhodobé - zádržné</t>
  </si>
  <si>
    <t>Za platby v MŠ – školné a hrobové miesta</t>
  </si>
  <si>
    <t>Z náhrad poistného plnenia</t>
  </si>
  <si>
    <t>Recyklačný fond</t>
  </si>
  <si>
    <t>Na odchodné</t>
  </si>
  <si>
    <t>Skutočnosť r. 2016</t>
  </si>
  <si>
    <t>Komunikačná infraštruktúra</t>
  </si>
  <si>
    <t>Odmeny a príspevky</t>
  </si>
  <si>
    <t>Špeciálne služby</t>
  </si>
  <si>
    <t>Skutočnosť 2017</t>
  </si>
  <si>
    <t>Skutočnosť rok 2017</t>
  </si>
  <si>
    <t>Skutočnosť r. 2017</t>
  </si>
  <si>
    <t>Zahraničné cestovné náhrady</t>
  </si>
  <si>
    <t>Vodné, stočné</t>
  </si>
  <si>
    <t>Poistné do ostatných zdrav. Pois.</t>
  </si>
  <si>
    <t>Jednotlivci</t>
  </si>
  <si>
    <t>Náhrady</t>
  </si>
  <si>
    <t>Prípravné a projektové práce</t>
  </si>
  <si>
    <t>Realizácia stavieb a ich tech.zh.</t>
  </si>
  <si>
    <t xml:space="preserve">  </t>
  </si>
  <si>
    <t>Skutočnosť 2018</t>
  </si>
  <si>
    <t>Návrh Rozpočet rok 2022</t>
  </si>
  <si>
    <t xml:space="preserve">V vratiek </t>
  </si>
  <si>
    <t>Občianskemu združeniu,nadácii</t>
  </si>
  <si>
    <t>Rozpočtovej organizácii</t>
  </si>
  <si>
    <t>Rodina a priatelia</t>
  </si>
  <si>
    <t>72f</t>
  </si>
  <si>
    <t>72f,111</t>
  </si>
  <si>
    <t>72h</t>
  </si>
  <si>
    <t>Jednotlivcovi-hmotná núdza</t>
  </si>
  <si>
    <t xml:space="preserve">Ostatné nehmotné aktíva </t>
  </si>
  <si>
    <t>Skutočnosť r. 2018</t>
  </si>
  <si>
    <t>09.6.0.1</t>
  </si>
  <si>
    <t>Rozpočet r. 2020</t>
  </si>
  <si>
    <t>Návrh Rozpočet r. 2021</t>
  </si>
  <si>
    <t>Skutočnosť r. 2019</t>
  </si>
  <si>
    <t>Skutočnosť 2019</t>
  </si>
  <si>
    <t>Rozpočet 2020</t>
  </si>
  <si>
    <t>Očakávaná skutočnosť 2020</t>
  </si>
  <si>
    <t>Návrh Rozpočet rok 2023</t>
  </si>
  <si>
    <t>Daň z bytov</t>
  </si>
  <si>
    <t>Transfér ÚPSVaR-stravné, osobitný príjemca</t>
  </si>
  <si>
    <t>Transfér z ESF - podpora udržateľnosti zamestnanosti</t>
  </si>
  <si>
    <t>Trasfér zo ŠR - sčítanie</t>
  </si>
  <si>
    <t>Návrh rozpočtu 2022</t>
  </si>
  <si>
    <t>Návrh rozpočtu 2023</t>
  </si>
  <si>
    <t xml:space="preserve">Transfér od subjektov nezaradených vo VS </t>
  </si>
  <si>
    <t xml:space="preserve">Trasfér zo ŠR </t>
  </si>
  <si>
    <t>Slutočnosť 2019</t>
  </si>
  <si>
    <t xml:space="preserve">       Rozpočet 2020</t>
  </si>
  <si>
    <t>Návrh rozpočet  2022</t>
  </si>
  <si>
    <t>Návrh      Rozpočet 2023</t>
  </si>
  <si>
    <t>Návrh rozpočet 2022</t>
  </si>
  <si>
    <t>Návrh   Rozpočet 2023</t>
  </si>
  <si>
    <t>Návrh     Rozpočet 2023</t>
  </si>
  <si>
    <t>Odmeny - dohody</t>
  </si>
  <si>
    <t>Skutočnosť  2017</t>
  </si>
  <si>
    <t>Návrh Rozočet 2022</t>
  </si>
  <si>
    <t>Návrh    Rozpočet 2023</t>
  </si>
  <si>
    <t>Návrh Rozpočet 2022</t>
  </si>
  <si>
    <t>1AC1,1AC2</t>
  </si>
  <si>
    <t>131 J</t>
  </si>
  <si>
    <t>Vratky</t>
  </si>
  <si>
    <t>Civilná ochrana</t>
  </si>
  <si>
    <t>02.2.0.</t>
  </si>
  <si>
    <t>Obrana</t>
  </si>
  <si>
    <t>Rozpočet na rok 2021-2023</t>
  </si>
  <si>
    <t>Transfér na voľby do sam. Obcí</t>
  </si>
  <si>
    <t>Interierového vybavenia</t>
  </si>
  <si>
    <t>Nákup dopravného prostiedku</t>
  </si>
  <si>
    <t>Dobropisy</t>
  </si>
  <si>
    <t>Nákup objektov,</t>
  </si>
  <si>
    <t>ROZPOČET obce GÁŇ  NA ROKY 2021-2023</t>
  </si>
  <si>
    <t>Rozpočet rok 2021</t>
  </si>
  <si>
    <t>Rozpočet 2021</t>
  </si>
  <si>
    <t>Rozpočet obce Gáň na roky 2021-2023</t>
  </si>
  <si>
    <t xml:space="preserve">  Rozpočet 2021</t>
  </si>
  <si>
    <t xml:space="preserve"> Rozpočet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</si>
</sst>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yy"/>
    <numFmt numFmtId="173" formatCode="dd/mm/yy"/>
    <numFmt numFmtId="174" formatCode="#,##0.00&quot;,Sk&quot;;[Red]\-#,##0.00&quot;,Sk&quot;"/>
    <numFmt numFmtId="175" formatCode="0.0"/>
    <numFmt numFmtId="176" formatCode="\P\r\a\vd\a;&quot;Pravda&quot;;&quot;Nepravda&quot;"/>
    <numFmt numFmtId="177" formatCode="[$€-2]\ #\ ##,000_);[Red]\([$¥€-2]\ #\ ##,0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Tahoma"/>
      <family val="0"/>
    </font>
    <font>
      <b/>
      <sz val="9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/>
      <top style="thin"/>
      <bottom style="thin"/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/>
      <right style="thin"/>
      <top style="thin"/>
      <bottom style="thin"/>
    </border>
    <border>
      <left style="double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 style="thin"/>
      <top style="thin"/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>
        <color indexed="8"/>
      </bottom>
    </border>
    <border>
      <left style="double">
        <color indexed="8"/>
      </left>
      <right style="double"/>
      <top>
        <color indexed="63"/>
      </top>
      <bottom style="thin"/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 style="thin"/>
      <bottom style="thin">
        <color indexed="8"/>
      </bottom>
    </border>
    <border>
      <left style="double">
        <color indexed="8"/>
      </left>
      <right style="double"/>
      <top>
        <color indexed="63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/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double"/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4" fontId="0" fillId="0" borderId="0" applyFill="0" applyBorder="0" applyAlignment="0" applyProtection="0"/>
    <xf numFmtId="169" fontId="0" fillId="0" borderId="0" applyFill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2" borderId="8" applyNumberFormat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17" borderId="11" xfId="0" applyFont="1" applyFill="1" applyBorder="1" applyAlignment="1">
      <alignment horizontal="left" vertical="center"/>
    </xf>
    <xf numFmtId="0" fontId="20" fillId="17" borderId="12" xfId="0" applyFont="1" applyFill="1" applyBorder="1" applyAlignment="1">
      <alignment horizontal="left" vertical="center"/>
    </xf>
    <xf numFmtId="0" fontId="21" fillId="17" borderId="13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/>
    </xf>
    <xf numFmtId="0" fontId="21" fillId="18" borderId="17" xfId="0" applyFont="1" applyFill="1" applyBorder="1" applyAlignment="1">
      <alignment horizontal="left"/>
    </xf>
    <xf numFmtId="0" fontId="20" fillId="18" borderId="18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23" fillId="0" borderId="0" xfId="0" applyFont="1" applyFill="1" applyAlignment="1">
      <alignment/>
    </xf>
    <xf numFmtId="3" fontId="20" fillId="0" borderId="17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1" fillId="18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3" fontId="20" fillId="0" borderId="15" xfId="0" applyNumberFormat="1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20" xfId="0" applyFont="1" applyFill="1" applyBorder="1" applyAlignment="1">
      <alignment/>
    </xf>
    <xf numFmtId="0" fontId="21" fillId="19" borderId="21" xfId="0" applyFont="1" applyFill="1" applyBorder="1" applyAlignment="1">
      <alignment horizontal="left"/>
    </xf>
    <xf numFmtId="0" fontId="20" fillId="19" borderId="22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17" borderId="23" xfId="0" applyFont="1" applyFill="1" applyBorder="1" applyAlignment="1">
      <alignment horizontal="left"/>
    </xf>
    <xf numFmtId="0" fontId="20" fillId="17" borderId="24" xfId="0" applyFont="1" applyFill="1" applyBorder="1" applyAlignment="1">
      <alignment horizontal="center" wrapText="1"/>
    </xf>
    <xf numFmtId="0" fontId="21" fillId="19" borderId="17" xfId="0" applyFont="1" applyFill="1" applyBorder="1" applyAlignment="1">
      <alignment horizontal="left"/>
    </xf>
    <xf numFmtId="0" fontId="20" fillId="19" borderId="18" xfId="0" applyFont="1" applyFill="1" applyBorder="1" applyAlignment="1">
      <alignment/>
    </xf>
    <xf numFmtId="0" fontId="21" fillId="0" borderId="17" xfId="0" applyFont="1" applyFill="1" applyBorder="1" applyAlignment="1">
      <alignment horizontal="left"/>
    </xf>
    <xf numFmtId="0" fontId="24" fillId="10" borderId="17" xfId="0" applyFont="1" applyFill="1" applyBorder="1" applyAlignment="1">
      <alignment horizontal="left"/>
    </xf>
    <xf numFmtId="0" fontId="0" fillId="10" borderId="18" xfId="0" applyFont="1" applyFill="1" applyBorder="1" applyAlignment="1">
      <alignment/>
    </xf>
    <xf numFmtId="0" fontId="24" fillId="17" borderId="21" xfId="0" applyFont="1" applyFill="1" applyBorder="1" applyAlignment="1">
      <alignment horizontal="left"/>
    </xf>
    <xf numFmtId="0" fontId="20" fillId="17" borderId="25" xfId="0" applyFont="1" applyFill="1" applyBorder="1" applyAlignment="1">
      <alignment/>
    </xf>
    <xf numFmtId="0" fontId="18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3" fontId="22" fillId="18" borderId="14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3" fontId="22" fillId="18" borderId="27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3" fontId="21" fillId="18" borderId="27" xfId="0" applyNumberFormat="1" applyFont="1" applyFill="1" applyBorder="1" applyAlignment="1">
      <alignment horizontal="center"/>
    </xf>
    <xf numFmtId="3" fontId="21" fillId="19" borderId="30" xfId="0" applyNumberFormat="1" applyFont="1" applyFill="1" applyBorder="1" applyAlignment="1">
      <alignment horizontal="center"/>
    </xf>
    <xf numFmtId="3" fontId="21" fillId="19" borderId="27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3" fontId="24" fillId="10" borderId="27" xfId="0" applyNumberFormat="1" applyFont="1" applyFill="1" applyBorder="1" applyAlignment="1">
      <alignment horizontal="center"/>
    </xf>
    <xf numFmtId="3" fontId="24" fillId="17" borderId="3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20" fillId="0" borderId="31" xfId="0" applyNumberFormat="1" applyFont="1" applyFill="1" applyBorder="1" applyAlignment="1">
      <alignment horizontal="lef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center"/>
    </xf>
    <xf numFmtId="0" fontId="20" fillId="20" borderId="18" xfId="0" applyFont="1" applyFill="1" applyBorder="1" applyAlignment="1">
      <alignment/>
    </xf>
    <xf numFmtId="0" fontId="20" fillId="20" borderId="17" xfId="0" applyFont="1" applyFill="1" applyBorder="1" applyAlignment="1">
      <alignment horizontal="left"/>
    </xf>
    <xf numFmtId="3" fontId="20" fillId="20" borderId="27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9" fillId="21" borderId="34" xfId="0" applyFont="1" applyFill="1" applyBorder="1" applyAlignment="1">
      <alignment vertical="center" wrapText="1" shrinkToFit="1"/>
    </xf>
    <xf numFmtId="0" fontId="19" fillId="21" borderId="35" xfId="0" applyFont="1" applyFill="1" applyBorder="1" applyAlignment="1">
      <alignment vertical="center" wrapText="1" shrinkToFit="1"/>
    </xf>
    <xf numFmtId="0" fontId="19" fillId="21" borderId="34" xfId="0" applyFont="1" applyFill="1" applyBorder="1" applyAlignment="1">
      <alignment wrapText="1"/>
    </xf>
    <xf numFmtId="0" fontId="19" fillId="21" borderId="34" xfId="0" applyNumberFormat="1" applyFont="1" applyFill="1" applyBorder="1" applyAlignment="1">
      <alignment wrapText="1"/>
    </xf>
    <xf numFmtId="0" fontId="20" fillId="0" borderId="34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0" fillId="0" borderId="38" xfId="0" applyFont="1" applyBorder="1" applyAlignment="1">
      <alignment/>
    </xf>
    <xf numFmtId="0" fontId="0" fillId="0" borderId="34" xfId="0" applyBorder="1" applyAlignment="1">
      <alignment/>
    </xf>
    <xf numFmtId="3" fontId="20" fillId="0" borderId="39" xfId="0" applyNumberFormat="1" applyFont="1" applyBorder="1" applyAlignment="1">
      <alignment/>
    </xf>
    <xf numFmtId="0" fontId="20" fillId="0" borderId="39" xfId="0" applyFont="1" applyBorder="1" applyAlignment="1">
      <alignment/>
    </xf>
    <xf numFmtId="0" fontId="0" fillId="0" borderId="39" xfId="0" applyBorder="1" applyAlignment="1">
      <alignment/>
    </xf>
    <xf numFmtId="3" fontId="20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0" fontId="25" fillId="0" borderId="34" xfId="0" applyFont="1" applyBorder="1" applyAlignment="1">
      <alignment/>
    </xf>
    <xf numFmtId="0" fontId="0" fillId="0" borderId="36" xfId="0" applyNumberFormat="1" applyBorder="1" applyAlignment="1">
      <alignment/>
    </xf>
    <xf numFmtId="0" fontId="25" fillId="0" borderId="36" xfId="0" applyNumberFormat="1" applyFont="1" applyBorder="1" applyAlignment="1">
      <alignment/>
    </xf>
    <xf numFmtId="0" fontId="19" fillId="0" borderId="36" xfId="0" applyFont="1" applyBorder="1" applyAlignment="1">
      <alignment/>
    </xf>
    <xf numFmtId="0" fontId="25" fillId="0" borderId="36" xfId="0" applyFont="1" applyBorder="1" applyAlignment="1">
      <alignment/>
    </xf>
    <xf numFmtId="0" fontId="0" fillId="0" borderId="37" xfId="0" applyNumberForma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21" borderId="42" xfId="0" applyFill="1" applyBorder="1" applyAlignment="1">
      <alignment/>
    </xf>
    <xf numFmtId="0" fontId="0" fillId="0" borderId="43" xfId="0" applyBorder="1" applyAlignment="1">
      <alignment/>
    </xf>
    <xf numFmtId="0" fontId="19" fillId="0" borderId="43" xfId="0" applyFont="1" applyBorder="1" applyAlignment="1">
      <alignment/>
    </xf>
    <xf numFmtId="0" fontId="24" fillId="22" borderId="36" xfId="0" applyFont="1" applyFill="1" applyBorder="1" applyAlignment="1">
      <alignment wrapText="1"/>
    </xf>
    <xf numFmtId="0" fontId="24" fillId="22" borderId="36" xfId="0" applyNumberFormat="1" applyFont="1" applyFill="1" applyBorder="1" applyAlignment="1">
      <alignment wrapText="1"/>
    </xf>
    <xf numFmtId="0" fontId="24" fillId="22" borderId="34" xfId="0" applyFont="1" applyFill="1" applyBorder="1" applyAlignment="1">
      <alignment wrapText="1"/>
    </xf>
    <xf numFmtId="0" fontId="24" fillId="22" borderId="34" xfId="0" applyFont="1" applyFill="1" applyBorder="1" applyAlignment="1">
      <alignment horizontal="center"/>
    </xf>
    <xf numFmtId="0" fontId="24" fillId="22" borderId="43" xfId="0" applyFont="1" applyFill="1" applyBorder="1" applyAlignment="1">
      <alignment wrapText="1"/>
    </xf>
    <xf numFmtId="0" fontId="24" fillId="22" borderId="43" xfId="0" applyNumberFormat="1" applyFont="1" applyFill="1" applyBorder="1" applyAlignment="1">
      <alignment wrapText="1"/>
    </xf>
    <xf numFmtId="14" fontId="24" fillId="22" borderId="43" xfId="0" applyNumberFormat="1" applyFont="1" applyFill="1" applyBorder="1" applyAlignment="1">
      <alignment wrapText="1"/>
    </xf>
    <xf numFmtId="0" fontId="24" fillId="22" borderId="42" xfId="0" applyFont="1" applyFill="1" applyBorder="1" applyAlignment="1">
      <alignment wrapText="1"/>
    </xf>
    <xf numFmtId="0" fontId="24" fillId="22" borderId="35" xfId="0" applyFont="1" applyFill="1" applyBorder="1" applyAlignment="1">
      <alignment wrapText="1"/>
    </xf>
    <xf numFmtId="0" fontId="24" fillId="22" borderId="44" xfId="0" applyFont="1" applyFill="1" applyBorder="1" applyAlignment="1">
      <alignment wrapText="1"/>
    </xf>
    <xf numFmtId="0" fontId="0" fillId="22" borderId="44" xfId="0" applyFill="1" applyBorder="1" applyAlignment="1">
      <alignment/>
    </xf>
    <xf numFmtId="0" fontId="0" fillId="22" borderId="34" xfId="0" applyFill="1" applyBorder="1" applyAlignment="1">
      <alignment/>
    </xf>
    <xf numFmtId="0" fontId="0" fillId="22" borderId="40" xfId="0" applyFill="1" applyBorder="1" applyAlignment="1">
      <alignment/>
    </xf>
    <xf numFmtId="0" fontId="0" fillId="22" borderId="43" xfId="0" applyFill="1" applyBorder="1" applyAlignment="1">
      <alignment/>
    </xf>
    <xf numFmtId="0" fontId="0" fillId="22" borderId="36" xfId="0" applyFill="1" applyBorder="1" applyAlignment="1">
      <alignment/>
    </xf>
    <xf numFmtId="0" fontId="0" fillId="0" borderId="34" xfId="0" applyFont="1" applyBorder="1" applyAlignment="1">
      <alignment/>
    </xf>
    <xf numFmtId="0" fontId="25" fillId="0" borderId="37" xfId="0" applyFont="1" applyBorder="1" applyAlignment="1">
      <alignment/>
    </xf>
    <xf numFmtId="0" fontId="20" fillId="21" borderId="34" xfId="0" applyFont="1" applyFill="1" applyBorder="1" applyAlignment="1">
      <alignment/>
    </xf>
    <xf numFmtId="0" fontId="20" fillId="21" borderId="45" xfId="0" applyFont="1" applyFill="1" applyBorder="1" applyAlignment="1">
      <alignment/>
    </xf>
    <xf numFmtId="0" fontId="20" fillId="21" borderId="38" xfId="0" applyFont="1" applyFill="1" applyBorder="1" applyAlignment="1">
      <alignment/>
    </xf>
    <xf numFmtId="0" fontId="20" fillId="22" borderId="34" xfId="0" applyFont="1" applyFill="1" applyBorder="1" applyAlignment="1">
      <alignment/>
    </xf>
    <xf numFmtId="0" fontId="20" fillId="22" borderId="39" xfId="0" applyFont="1" applyFill="1" applyBorder="1" applyAlignment="1">
      <alignment/>
    </xf>
    <xf numFmtId="3" fontId="20" fillId="22" borderId="38" xfId="0" applyNumberFormat="1" applyFont="1" applyFill="1" applyBorder="1" applyAlignment="1">
      <alignment/>
    </xf>
    <xf numFmtId="0" fontId="20" fillId="22" borderId="38" xfId="0" applyFont="1" applyFill="1" applyBorder="1" applyAlignment="1">
      <alignment/>
    </xf>
    <xf numFmtId="0" fontId="0" fillId="22" borderId="39" xfId="0" applyFill="1" applyBorder="1" applyAlignment="1">
      <alignment/>
    </xf>
    <xf numFmtId="0" fontId="0" fillId="22" borderId="38" xfId="0" applyFill="1" applyBorder="1" applyAlignment="1">
      <alignment/>
    </xf>
    <xf numFmtId="0" fontId="26" fillId="0" borderId="34" xfId="0" applyFont="1" applyBorder="1" applyAlignment="1">
      <alignment/>
    </xf>
    <xf numFmtId="0" fontId="26" fillId="0" borderId="34" xfId="0" applyFont="1" applyBorder="1" applyAlignment="1">
      <alignment wrapText="1"/>
    </xf>
    <xf numFmtId="0" fontId="26" fillId="22" borderId="34" xfId="0" applyFont="1" applyFill="1" applyBorder="1" applyAlignment="1">
      <alignment/>
    </xf>
    <xf numFmtId="0" fontId="26" fillId="22" borderId="34" xfId="0" applyFont="1" applyFill="1" applyBorder="1" applyAlignment="1">
      <alignment wrapText="1"/>
    </xf>
    <xf numFmtId="0" fontId="25" fillId="0" borderId="0" xfId="0" applyFont="1" applyAlignment="1">
      <alignment horizontal="center"/>
    </xf>
    <xf numFmtId="0" fontId="21" fillId="17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/>
    </xf>
    <xf numFmtId="3" fontId="22" fillId="18" borderId="15" xfId="0" applyNumberFormat="1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" fontId="22" fillId="18" borderId="17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21" fillId="18" borderId="17" xfId="0" applyNumberFormat="1" applyFont="1" applyFill="1" applyBorder="1" applyAlignment="1">
      <alignment horizontal="center"/>
    </xf>
    <xf numFmtId="3" fontId="21" fillId="19" borderId="21" xfId="0" applyNumberFormat="1" applyFont="1" applyFill="1" applyBorder="1" applyAlignment="1">
      <alignment horizontal="center"/>
    </xf>
    <xf numFmtId="0" fontId="21" fillId="17" borderId="11" xfId="0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/>
    </xf>
    <xf numFmtId="3" fontId="21" fillId="19" borderId="17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3" fontId="24" fillId="10" borderId="17" xfId="0" applyNumberFormat="1" applyFont="1" applyFill="1" applyBorder="1" applyAlignment="1">
      <alignment horizontal="center"/>
    </xf>
    <xf numFmtId="0" fontId="0" fillId="0" borderId="34" xfId="0" applyNumberFormat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0" fontId="0" fillId="22" borderId="40" xfId="0" applyFont="1" applyFill="1" applyBorder="1" applyAlignment="1">
      <alignment/>
    </xf>
    <xf numFmtId="0" fontId="19" fillId="0" borderId="34" xfId="0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23" borderId="34" xfId="0" applyFill="1" applyBorder="1" applyAlignment="1">
      <alignment/>
    </xf>
    <xf numFmtId="0" fontId="0" fillId="22" borderId="43" xfId="0" applyNumberFormat="1" applyFill="1" applyBorder="1" applyAlignment="1">
      <alignment/>
    </xf>
    <xf numFmtId="0" fontId="0" fillId="22" borderId="34" xfId="0" applyNumberFormat="1" applyFill="1" applyBorder="1" applyAlignment="1">
      <alignment/>
    </xf>
    <xf numFmtId="0" fontId="24" fillId="22" borderId="34" xfId="0" applyNumberFormat="1" applyFont="1" applyFill="1" applyBorder="1" applyAlignment="1">
      <alignment wrapText="1"/>
    </xf>
    <xf numFmtId="0" fontId="24" fillId="22" borderId="34" xfId="0" applyNumberFormat="1" applyFont="1" applyFill="1" applyBorder="1" applyAlignment="1">
      <alignment horizontal="center"/>
    </xf>
    <xf numFmtId="3" fontId="20" fillId="0" borderId="47" xfId="0" applyNumberFormat="1" applyFont="1" applyFill="1" applyBorder="1" applyAlignment="1">
      <alignment horizontal="left"/>
    </xf>
    <xf numFmtId="0" fontId="20" fillId="0" borderId="48" xfId="0" applyFont="1" applyFill="1" applyBorder="1" applyAlignment="1">
      <alignment/>
    </xf>
    <xf numFmtId="0" fontId="20" fillId="0" borderId="49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3" fontId="20" fillId="0" borderId="51" xfId="0" applyNumberFormat="1" applyFont="1" applyFill="1" applyBorder="1" applyAlignment="1">
      <alignment horizontal="center"/>
    </xf>
    <xf numFmtId="0" fontId="19" fillId="0" borderId="36" xfId="0" applyNumberFormat="1" applyFont="1" applyBorder="1" applyAlignment="1">
      <alignment/>
    </xf>
    <xf numFmtId="0" fontId="19" fillId="21" borderId="34" xfId="0" applyFont="1" applyFill="1" applyBorder="1" applyAlignment="1">
      <alignment horizontal="center"/>
    </xf>
    <xf numFmtId="0" fontId="0" fillId="21" borderId="0" xfId="0" applyFill="1" applyAlignment="1">
      <alignment/>
    </xf>
    <xf numFmtId="0" fontId="0" fillId="21" borderId="35" xfId="0" applyFill="1" applyBorder="1" applyAlignment="1">
      <alignment/>
    </xf>
    <xf numFmtId="0" fontId="0" fillId="0" borderId="52" xfId="0" applyBorder="1" applyAlignment="1">
      <alignment/>
    </xf>
    <xf numFmtId="0" fontId="18" fillId="0" borderId="52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3" fontId="20" fillId="0" borderId="53" xfId="0" applyNumberFormat="1" applyFont="1" applyFill="1" applyBorder="1" applyAlignment="1">
      <alignment horizontal="left"/>
    </xf>
    <xf numFmtId="0" fontId="20" fillId="0" borderId="52" xfId="0" applyFont="1" applyFill="1" applyBorder="1" applyAlignment="1">
      <alignment/>
    </xf>
    <xf numFmtId="0" fontId="20" fillId="0" borderId="54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21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21" borderId="34" xfId="0" applyFill="1" applyBorder="1" applyAlignment="1">
      <alignment/>
    </xf>
    <xf numFmtId="3" fontId="24" fillId="17" borderId="21" xfId="0" applyNumberFormat="1" applyFont="1" applyFill="1" applyBorder="1" applyAlignment="1">
      <alignment horizontal="center"/>
    </xf>
    <xf numFmtId="0" fontId="0" fillId="21" borderId="37" xfId="0" applyFill="1" applyBorder="1" applyAlignment="1">
      <alignment/>
    </xf>
    <xf numFmtId="0" fontId="19" fillId="21" borderId="37" xfId="0" applyFont="1" applyFill="1" applyBorder="1" applyAlignment="1">
      <alignment horizontal="center"/>
    </xf>
    <xf numFmtId="3" fontId="20" fillId="20" borderId="32" xfId="0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19" fillId="21" borderId="34" xfId="0" applyFont="1" applyFill="1" applyBorder="1" applyAlignment="1">
      <alignment horizontal="center"/>
    </xf>
    <xf numFmtId="0" fontId="21" fillId="17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/>
    </xf>
    <xf numFmtId="3" fontId="21" fillId="0" borderId="41" xfId="0" applyNumberFormat="1" applyFont="1" applyFill="1" applyBorder="1" applyAlignment="1">
      <alignment horizontal="center"/>
    </xf>
    <xf numFmtId="0" fontId="21" fillId="17" borderId="42" xfId="0" applyFont="1" applyFill="1" applyBorder="1" applyAlignment="1">
      <alignment horizontal="center" vertical="center" wrapText="1"/>
    </xf>
    <xf numFmtId="3" fontId="21" fillId="18" borderId="42" xfId="0" applyNumberFormat="1" applyFont="1" applyFill="1" applyBorder="1" applyAlignment="1">
      <alignment horizontal="center"/>
    </xf>
    <xf numFmtId="3" fontId="20" fillId="0" borderId="42" xfId="0" applyNumberFormat="1" applyFont="1" applyFill="1" applyBorder="1" applyAlignment="1">
      <alignment horizontal="center"/>
    </xf>
    <xf numFmtId="3" fontId="24" fillId="10" borderId="42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2" xfId="0" applyNumberFormat="1" applyBorder="1" applyAlignment="1">
      <alignment/>
    </xf>
    <xf numFmtId="0" fontId="19" fillId="21" borderId="34" xfId="0" applyFont="1" applyFill="1" applyBorder="1" applyAlignment="1">
      <alignment horizontal="center"/>
    </xf>
    <xf numFmtId="3" fontId="20" fillId="20" borderId="51" xfId="0" applyNumberFormat="1" applyFont="1" applyFill="1" applyBorder="1" applyAlignment="1">
      <alignment horizontal="center"/>
    </xf>
    <xf numFmtId="3" fontId="20" fillId="0" borderId="32" xfId="0" applyNumberFormat="1" applyFont="1" applyFill="1" applyBorder="1" applyAlignment="1">
      <alignment horizontal="center"/>
    </xf>
    <xf numFmtId="3" fontId="20" fillId="20" borderId="56" xfId="0" applyNumberFormat="1" applyFont="1" applyFill="1" applyBorder="1" applyAlignment="1">
      <alignment horizontal="center"/>
    </xf>
    <xf numFmtId="3" fontId="20" fillId="20" borderId="57" xfId="0" applyNumberFormat="1" applyFont="1" applyFill="1" applyBorder="1" applyAlignment="1">
      <alignment horizontal="center"/>
    </xf>
    <xf numFmtId="3" fontId="20" fillId="20" borderId="58" xfId="0" applyNumberFormat="1" applyFont="1" applyFill="1" applyBorder="1" applyAlignment="1">
      <alignment horizontal="center"/>
    </xf>
    <xf numFmtId="3" fontId="21" fillId="19" borderId="51" xfId="0" applyNumberFormat="1" applyFont="1" applyFill="1" applyBorder="1" applyAlignment="1">
      <alignment horizontal="center"/>
    </xf>
    <xf numFmtId="3" fontId="20" fillId="20" borderId="59" xfId="0" applyNumberFormat="1" applyFont="1" applyFill="1" applyBorder="1" applyAlignment="1">
      <alignment horizontal="center"/>
    </xf>
    <xf numFmtId="3" fontId="20" fillId="20" borderId="60" xfId="0" applyNumberFormat="1" applyFont="1" applyFill="1" applyBorder="1" applyAlignment="1">
      <alignment horizontal="center"/>
    </xf>
    <xf numFmtId="3" fontId="20" fillId="20" borderId="61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21" fillId="0" borderId="51" xfId="0" applyNumberFormat="1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0" fillId="21" borderId="62" xfId="0" applyFill="1" applyBorder="1" applyAlignment="1">
      <alignment/>
    </xf>
    <xf numFmtId="0" fontId="19" fillId="0" borderId="36" xfId="0" applyFont="1" applyBorder="1" applyAlignment="1">
      <alignment horizontal="right"/>
    </xf>
    <xf numFmtId="0" fontId="20" fillId="21" borderId="52" xfId="0" applyFont="1" applyFill="1" applyBorder="1" applyAlignment="1">
      <alignment/>
    </xf>
    <xf numFmtId="3" fontId="20" fillId="0" borderId="32" xfId="0" applyNumberFormat="1" applyFont="1" applyBorder="1" applyAlignment="1">
      <alignment/>
    </xf>
    <xf numFmtId="0" fontId="20" fillId="0" borderId="32" xfId="0" applyFont="1" applyBorder="1" applyAlignment="1">
      <alignment/>
    </xf>
    <xf numFmtId="0" fontId="0" fillId="0" borderId="32" xfId="0" applyBorder="1" applyAlignment="1">
      <alignment/>
    </xf>
    <xf numFmtId="0" fontId="20" fillId="22" borderId="32" xfId="0" applyFont="1" applyFill="1" applyBorder="1" applyAlignment="1">
      <alignment/>
    </xf>
    <xf numFmtId="0" fontId="0" fillId="22" borderId="32" xfId="0" applyFill="1" applyBorder="1" applyAlignment="1">
      <alignment/>
    </xf>
    <xf numFmtId="3" fontId="21" fillId="0" borderId="63" xfId="0" applyNumberFormat="1" applyFont="1" applyFill="1" applyBorder="1" applyAlignment="1">
      <alignment horizontal="center"/>
    </xf>
    <xf numFmtId="0" fontId="21" fillId="17" borderId="64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/>
    </xf>
    <xf numFmtId="3" fontId="20" fillId="0" borderId="58" xfId="0" applyNumberFormat="1" applyFont="1" applyFill="1" applyBorder="1" applyAlignment="1">
      <alignment horizontal="center"/>
    </xf>
    <xf numFmtId="3" fontId="20" fillId="0" borderId="65" xfId="0" applyNumberFormat="1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3" fontId="22" fillId="18" borderId="65" xfId="0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3" fontId="21" fillId="18" borderId="65" xfId="0" applyNumberFormat="1" applyFont="1" applyFill="1" applyBorder="1" applyAlignment="1">
      <alignment horizontal="center"/>
    </xf>
    <xf numFmtId="3" fontId="21" fillId="19" borderId="66" xfId="0" applyNumberFormat="1" applyFont="1" applyFill="1" applyBorder="1" applyAlignment="1">
      <alignment horizontal="center"/>
    </xf>
    <xf numFmtId="3" fontId="21" fillId="18" borderId="57" xfId="0" applyNumberFormat="1" applyFont="1" applyFill="1" applyBorder="1" applyAlignment="1">
      <alignment horizontal="center"/>
    </xf>
    <xf numFmtId="3" fontId="20" fillId="0" borderId="57" xfId="0" applyNumberFormat="1" applyFont="1" applyFill="1" applyBorder="1" applyAlignment="1">
      <alignment horizontal="center"/>
    </xf>
    <xf numFmtId="3" fontId="21" fillId="0" borderId="67" xfId="0" applyNumberFormat="1" applyFont="1" applyFill="1" applyBorder="1" applyAlignment="1">
      <alignment horizontal="center"/>
    </xf>
    <xf numFmtId="0" fontId="21" fillId="17" borderId="67" xfId="0" applyFont="1" applyFill="1" applyBorder="1" applyAlignment="1">
      <alignment horizontal="center" vertical="center" wrapText="1"/>
    </xf>
    <xf numFmtId="3" fontId="20" fillId="20" borderId="65" xfId="0" applyNumberFormat="1" applyFont="1" applyFill="1" applyBorder="1" applyAlignment="1">
      <alignment horizontal="center"/>
    </xf>
    <xf numFmtId="3" fontId="24" fillId="10" borderId="65" xfId="0" applyNumberFormat="1" applyFont="1" applyFill="1" applyBorder="1" applyAlignment="1">
      <alignment horizontal="center"/>
    </xf>
    <xf numFmtId="3" fontId="24" fillId="17" borderId="68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3" fontId="20" fillId="0" borderId="69" xfId="0" applyNumberFormat="1" applyFont="1" applyFill="1" applyBorder="1" applyAlignment="1">
      <alignment horizontal="center"/>
    </xf>
    <xf numFmtId="3" fontId="20" fillId="0" borderId="70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3" fontId="21" fillId="0" borderId="36" xfId="0" applyNumberFormat="1" applyFont="1" applyFill="1" applyBorder="1" applyAlignment="1">
      <alignment horizontal="center"/>
    </xf>
    <xf numFmtId="3" fontId="20" fillId="0" borderId="34" xfId="0" applyNumberFormat="1" applyFont="1" applyFill="1" applyBorder="1" applyAlignment="1">
      <alignment horizontal="center"/>
    </xf>
    <xf numFmtId="3" fontId="21" fillId="0" borderId="37" xfId="0" applyNumberFormat="1" applyFont="1" applyFill="1" applyBorder="1" applyAlignment="1">
      <alignment horizontal="center"/>
    </xf>
    <xf numFmtId="3" fontId="24" fillId="10" borderId="36" xfId="0" applyNumberFormat="1" applyFont="1" applyFill="1" applyBorder="1" applyAlignment="1">
      <alignment horizontal="center"/>
    </xf>
    <xf numFmtId="0" fontId="21" fillId="17" borderId="72" xfId="0" applyFont="1" applyFill="1" applyBorder="1" applyAlignment="1">
      <alignment horizontal="center" vertical="center" wrapText="1"/>
    </xf>
    <xf numFmtId="3" fontId="20" fillId="0" borderId="49" xfId="0" applyNumberFormat="1" applyFont="1" applyFill="1" applyBorder="1" applyAlignment="1">
      <alignment horizontal="center"/>
    </xf>
    <xf numFmtId="3" fontId="20" fillId="0" borderId="47" xfId="0" applyNumberFormat="1" applyFont="1" applyFill="1" applyBorder="1" applyAlignment="1">
      <alignment horizontal="center"/>
    </xf>
    <xf numFmtId="0" fontId="21" fillId="17" borderId="73" xfId="0" applyFont="1" applyFill="1" applyBorder="1" applyAlignment="1">
      <alignment horizontal="center" vertical="center" wrapText="1"/>
    </xf>
    <xf numFmtId="3" fontId="20" fillId="20" borderId="34" xfId="0" applyNumberFormat="1" applyFont="1" applyFill="1" applyBorder="1" applyAlignment="1">
      <alignment horizontal="center"/>
    </xf>
    <xf numFmtId="3" fontId="21" fillId="19" borderId="34" xfId="0" applyNumberFormat="1" applyFont="1" applyFill="1" applyBorder="1" applyAlignment="1">
      <alignment horizontal="center"/>
    </xf>
    <xf numFmtId="3" fontId="24" fillId="10" borderId="74" xfId="0" applyNumberFormat="1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 horizontal="center"/>
    </xf>
    <xf numFmtId="3" fontId="20" fillId="0" borderId="46" xfId="0" applyNumberFormat="1" applyFont="1" applyFill="1" applyBorder="1" applyAlignment="1">
      <alignment horizontal="center"/>
    </xf>
    <xf numFmtId="0" fontId="20" fillId="0" borderId="75" xfId="0" applyFont="1" applyFill="1" applyBorder="1" applyAlignment="1">
      <alignment/>
    </xf>
    <xf numFmtId="0" fontId="24" fillId="22" borderId="43" xfId="0" applyFont="1" applyFill="1" applyBorder="1" applyAlignment="1">
      <alignment horizontal="center"/>
    </xf>
    <xf numFmtId="0" fontId="19" fillId="21" borderId="34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25" fillId="0" borderId="0" xfId="0" applyFont="1" applyAlignment="1">
      <alignment/>
    </xf>
    <xf numFmtId="0" fontId="0" fillId="0" borderId="34" xfId="0" applyFont="1" applyFill="1" applyBorder="1" applyAlignment="1">
      <alignment/>
    </xf>
    <xf numFmtId="0" fontId="19" fillId="21" borderId="34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25" fillId="0" borderId="35" xfId="0" applyFont="1" applyBorder="1" applyAlignment="1">
      <alignment/>
    </xf>
    <xf numFmtId="0" fontId="24" fillId="22" borderId="35" xfId="0" applyFont="1" applyFill="1" applyBorder="1" applyAlignment="1">
      <alignment horizontal="center"/>
    </xf>
    <xf numFmtId="3" fontId="20" fillId="0" borderId="34" xfId="0" applyNumberFormat="1" applyFont="1" applyBorder="1" applyAlignment="1">
      <alignment/>
    </xf>
    <xf numFmtId="3" fontId="21" fillId="19" borderId="76" xfId="0" applyNumberFormat="1" applyFont="1" applyFill="1" applyBorder="1" applyAlignment="1">
      <alignment horizontal="center"/>
    </xf>
    <xf numFmtId="3" fontId="21" fillId="18" borderId="77" xfId="0" applyNumberFormat="1" applyFont="1" applyFill="1" applyBorder="1" applyAlignment="1">
      <alignment horizontal="center"/>
    </xf>
    <xf numFmtId="3" fontId="24" fillId="10" borderId="78" xfId="0" applyNumberFormat="1" applyFont="1" applyFill="1" applyBorder="1" applyAlignment="1">
      <alignment horizontal="center"/>
    </xf>
    <xf numFmtId="3" fontId="24" fillId="17" borderId="79" xfId="0" applyNumberFormat="1" applyFont="1" applyFill="1" applyBorder="1" applyAlignment="1">
      <alignment horizontal="center"/>
    </xf>
    <xf numFmtId="3" fontId="21" fillId="19" borderId="80" xfId="0" applyNumberFormat="1" applyFont="1" applyFill="1" applyBorder="1" applyAlignment="1">
      <alignment horizontal="center"/>
    </xf>
    <xf numFmtId="3" fontId="21" fillId="0" borderId="81" xfId="0" applyNumberFormat="1" applyFont="1" applyFill="1" applyBorder="1" applyAlignment="1">
      <alignment horizontal="center"/>
    </xf>
    <xf numFmtId="3" fontId="24" fillId="10" borderId="82" xfId="0" applyNumberFormat="1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3" fontId="22" fillId="18" borderId="85" xfId="0" applyNumberFormat="1" applyFont="1" applyFill="1" applyBorder="1" applyAlignment="1">
      <alignment horizontal="center"/>
    </xf>
    <xf numFmtId="3" fontId="20" fillId="0" borderId="86" xfId="0" applyNumberFormat="1" applyFont="1" applyFill="1" applyBorder="1" applyAlignment="1">
      <alignment horizontal="center"/>
    </xf>
    <xf numFmtId="3" fontId="20" fillId="0" borderId="87" xfId="0" applyNumberFormat="1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0" fillId="0" borderId="88" xfId="0" applyFont="1" applyFill="1" applyBorder="1" applyAlignment="1">
      <alignment horizontal="center"/>
    </xf>
    <xf numFmtId="0" fontId="20" fillId="0" borderId="87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17" borderId="89" xfId="0" applyFont="1" applyFill="1" applyBorder="1" applyAlignment="1">
      <alignment horizontal="left"/>
    </xf>
    <xf numFmtId="0" fontId="20" fillId="17" borderId="90" xfId="0" applyFont="1" applyFill="1" applyBorder="1" applyAlignment="1">
      <alignment horizontal="center" wrapText="1"/>
    </xf>
    <xf numFmtId="0" fontId="21" fillId="17" borderId="91" xfId="0" applyFont="1" applyFill="1" applyBorder="1" applyAlignment="1">
      <alignment horizontal="center" vertical="center" wrapText="1"/>
    </xf>
    <xf numFmtId="0" fontId="21" fillId="17" borderId="92" xfId="0" applyFont="1" applyFill="1" applyBorder="1" applyAlignment="1">
      <alignment horizontal="center" vertical="center" wrapText="1"/>
    </xf>
    <xf numFmtId="0" fontId="21" fillId="17" borderId="93" xfId="0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/>
    </xf>
    <xf numFmtId="0" fontId="21" fillId="19" borderId="94" xfId="0" applyFont="1" applyFill="1" applyBorder="1" applyAlignment="1">
      <alignment/>
    </xf>
    <xf numFmtId="3" fontId="21" fillId="19" borderId="95" xfId="0" applyNumberFormat="1" applyFont="1" applyFill="1" applyBorder="1" applyAlignment="1">
      <alignment horizontal="center"/>
    </xf>
    <xf numFmtId="3" fontId="21" fillId="19" borderId="96" xfId="0" applyNumberFormat="1" applyFont="1" applyFill="1" applyBorder="1" applyAlignment="1">
      <alignment horizontal="center"/>
    </xf>
    <xf numFmtId="3" fontId="21" fillId="19" borderId="97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21" borderId="42" xfId="0" applyFont="1" applyFill="1" applyBorder="1" applyAlignment="1">
      <alignment horizontal="center" vertical="center" wrapText="1"/>
    </xf>
    <xf numFmtId="0" fontId="18" fillId="21" borderId="32" xfId="0" applyFont="1" applyFill="1" applyBorder="1" applyAlignment="1">
      <alignment horizontal="center" vertical="center" wrapText="1"/>
    </xf>
    <xf numFmtId="0" fontId="18" fillId="21" borderId="35" xfId="0" applyFont="1" applyFill="1" applyBorder="1" applyAlignment="1">
      <alignment horizontal="center" vertical="center" wrapText="1"/>
    </xf>
    <xf numFmtId="0" fontId="19" fillId="21" borderId="32" xfId="0" applyFont="1" applyFill="1" applyBorder="1" applyAlignment="1">
      <alignment horizontal="center"/>
    </xf>
    <xf numFmtId="0" fontId="19" fillId="21" borderId="3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21" borderId="34" xfId="0" applyFont="1" applyFill="1" applyBorder="1" applyAlignment="1">
      <alignment horizontal="center"/>
    </xf>
    <xf numFmtId="0" fontId="18" fillId="21" borderId="34" xfId="0" applyFont="1" applyFill="1" applyBorder="1" applyAlignment="1">
      <alignment horizontal="center" vertical="center" wrapText="1"/>
    </xf>
    <xf numFmtId="0" fontId="20" fillId="21" borderId="98" xfId="0" applyFont="1" applyFill="1" applyBorder="1" applyAlignment="1">
      <alignment horizontal="center"/>
    </xf>
    <xf numFmtId="0" fontId="20" fillId="21" borderId="32" xfId="0" applyFont="1" applyFill="1" applyBorder="1" applyAlignment="1">
      <alignment horizontal="center"/>
    </xf>
    <xf numFmtId="0" fontId="20" fillId="21" borderId="99" xfId="0" applyFont="1" applyFill="1" applyBorder="1" applyAlignment="1">
      <alignment horizontal="center"/>
    </xf>
    <xf numFmtId="0" fontId="26" fillId="21" borderId="43" xfId="0" applyFont="1" applyFill="1" applyBorder="1" applyAlignment="1">
      <alignment horizontal="center" vertical="center" wrapText="1"/>
    </xf>
    <xf numFmtId="0" fontId="26" fillId="21" borderId="3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99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"/>
  <sheetViews>
    <sheetView zoomScaleSheetLayoutView="100" zoomScalePageLayoutView="0" workbookViewId="0" topLeftCell="A81">
      <selection activeCell="O70" sqref="O70"/>
    </sheetView>
  </sheetViews>
  <sheetFormatPr defaultColWidth="9.140625" defaultRowHeight="12.75"/>
  <cols>
    <col min="1" max="1" width="8.00390625" style="1" customWidth="1"/>
    <col min="2" max="2" width="52.57421875" style="2" customWidth="1"/>
    <col min="3" max="3" width="10.140625" style="63" hidden="1" customWidth="1"/>
    <col min="4" max="11" width="10.140625" style="63" customWidth="1"/>
    <col min="12" max="16384" width="9.140625" style="2" customWidth="1"/>
  </cols>
  <sheetData>
    <row r="1" spans="1:11" ht="30" customHeight="1">
      <c r="A1" s="297" t="s">
        <v>391</v>
      </c>
      <c r="B1" s="297"/>
      <c r="C1" s="71"/>
      <c r="D1" s="2"/>
      <c r="E1" s="2"/>
      <c r="F1" s="2"/>
      <c r="G1" s="2"/>
      <c r="H1" s="2"/>
      <c r="I1" s="2"/>
      <c r="J1" s="2"/>
      <c r="K1" s="2"/>
    </row>
    <row r="2" spans="1:11" s="8" customFormat="1" ht="13.5" customHeight="1" thickBot="1">
      <c r="A2" s="6"/>
      <c r="B2" s="7"/>
      <c r="C2" s="46"/>
      <c r="D2" s="46"/>
      <c r="E2" s="46"/>
      <c r="F2" s="46"/>
      <c r="G2" s="46"/>
      <c r="H2" s="46"/>
      <c r="I2" s="188"/>
      <c r="J2" s="188"/>
      <c r="K2" s="172"/>
    </row>
    <row r="3" spans="1:11" s="8" customFormat="1" ht="38.25" customHeight="1" thickTop="1">
      <c r="A3" s="9" t="s">
        <v>0</v>
      </c>
      <c r="B3" s="10"/>
      <c r="C3" s="12" t="s">
        <v>306</v>
      </c>
      <c r="D3" s="132" t="s">
        <v>328</v>
      </c>
      <c r="E3" s="132" t="s">
        <v>339</v>
      </c>
      <c r="F3" s="132" t="s">
        <v>355</v>
      </c>
      <c r="G3" s="132" t="s">
        <v>356</v>
      </c>
      <c r="H3" s="143" t="s">
        <v>357</v>
      </c>
      <c r="I3" s="190" t="s">
        <v>392</v>
      </c>
      <c r="J3" s="250" t="s">
        <v>340</v>
      </c>
      <c r="K3" s="221" t="s">
        <v>358</v>
      </c>
    </row>
    <row r="4" spans="1:11" s="8" customFormat="1" ht="9.75" customHeight="1">
      <c r="A4" s="13"/>
      <c r="B4" s="14"/>
      <c r="C4" s="47"/>
      <c r="D4" s="133"/>
      <c r="E4" s="133"/>
      <c r="F4" s="133"/>
      <c r="G4" s="133"/>
      <c r="H4" s="133"/>
      <c r="I4" s="191"/>
      <c r="J4" s="239"/>
      <c r="K4" s="222" t="s">
        <v>338</v>
      </c>
    </row>
    <row r="5" spans="1:11" s="8" customFormat="1" ht="11.25">
      <c r="A5" s="15" t="s">
        <v>1</v>
      </c>
      <c r="B5" s="16"/>
      <c r="C5" s="48">
        <f>SUM(C6:C12)</f>
        <v>563834</v>
      </c>
      <c r="D5" s="134">
        <f>SUM(D6:D12)</f>
        <v>576563</v>
      </c>
      <c r="E5" s="134">
        <f>SUM(E6:E12)</f>
        <v>701710</v>
      </c>
      <c r="F5" s="134">
        <f>SUM(F6:F12)</f>
        <v>728142</v>
      </c>
      <c r="G5" s="134">
        <f>SUM(G6:G13)</f>
        <v>729500</v>
      </c>
      <c r="H5" s="134">
        <f>SUM(H6:H13)</f>
        <v>729500</v>
      </c>
      <c r="I5" s="134">
        <f>SUM(I6:I13)</f>
        <v>669682</v>
      </c>
      <c r="J5" s="134">
        <f>SUM(J6:J13)</f>
        <v>669682</v>
      </c>
      <c r="K5" s="280">
        <f>SUM(K6:K13)</f>
        <v>669682</v>
      </c>
    </row>
    <row r="6" spans="1:11" s="19" customFormat="1" ht="11.25">
      <c r="A6" s="17" t="s">
        <v>2</v>
      </c>
      <c r="B6" s="18" t="s">
        <v>3</v>
      </c>
      <c r="C6" s="49">
        <v>209448</v>
      </c>
      <c r="D6" s="49">
        <v>224633</v>
      </c>
      <c r="E6" s="49">
        <v>246428</v>
      </c>
      <c r="F6" s="173">
        <v>284737</v>
      </c>
      <c r="G6" s="173">
        <v>280000</v>
      </c>
      <c r="H6" s="173">
        <v>280000</v>
      </c>
      <c r="I6" s="173">
        <v>220000</v>
      </c>
      <c r="J6" s="173">
        <v>220000</v>
      </c>
      <c r="K6" s="281">
        <v>220000</v>
      </c>
    </row>
    <row r="7" spans="1:11" s="19" customFormat="1" ht="11.25">
      <c r="A7" s="20">
        <v>121001</v>
      </c>
      <c r="B7" s="18" t="s">
        <v>4</v>
      </c>
      <c r="C7" s="49">
        <v>24121</v>
      </c>
      <c r="D7" s="49">
        <v>24660</v>
      </c>
      <c r="E7" s="49">
        <v>23668</v>
      </c>
      <c r="F7" s="173">
        <v>17498</v>
      </c>
      <c r="G7" s="173">
        <v>18000</v>
      </c>
      <c r="H7" s="173">
        <v>18000</v>
      </c>
      <c r="I7" s="173">
        <v>17600</v>
      </c>
      <c r="J7" s="173">
        <v>17600</v>
      </c>
      <c r="K7" s="281">
        <v>17600</v>
      </c>
    </row>
    <row r="8" spans="1:11" s="8" customFormat="1" ht="11.25" hidden="1">
      <c r="A8" s="20">
        <v>121001</v>
      </c>
      <c r="B8" s="18" t="s">
        <v>5</v>
      </c>
      <c r="C8" s="49"/>
      <c r="D8" s="49"/>
      <c r="E8" s="49"/>
      <c r="F8" s="173"/>
      <c r="G8" s="173"/>
      <c r="H8" s="173"/>
      <c r="I8" s="173"/>
      <c r="J8" s="173"/>
      <c r="K8" s="281"/>
    </row>
    <row r="9" spans="1:11" s="8" customFormat="1" ht="11.25" hidden="1">
      <c r="A9" s="20">
        <v>121002</v>
      </c>
      <c r="B9" s="18" t="s">
        <v>6</v>
      </c>
      <c r="C9" s="50"/>
      <c r="D9" s="50"/>
      <c r="E9" s="50"/>
      <c r="F9" s="135"/>
      <c r="G9" s="135"/>
      <c r="H9" s="135"/>
      <c r="I9" s="135"/>
      <c r="J9" s="135"/>
      <c r="K9" s="164"/>
    </row>
    <row r="10" spans="1:11" s="8" customFormat="1" ht="11.25" hidden="1">
      <c r="A10" s="20" t="s">
        <v>7</v>
      </c>
      <c r="B10" s="18" t="s">
        <v>8</v>
      </c>
      <c r="C10" s="50"/>
      <c r="D10" s="50"/>
      <c r="E10" s="50"/>
      <c r="F10" s="135"/>
      <c r="G10" s="135"/>
      <c r="H10" s="135"/>
      <c r="I10" s="135"/>
      <c r="J10" s="135"/>
      <c r="K10" s="164"/>
    </row>
    <row r="11" spans="1:11" s="8" customFormat="1" ht="11.25" hidden="1">
      <c r="A11" s="20" t="s">
        <v>9</v>
      </c>
      <c r="B11" s="18" t="s">
        <v>10</v>
      </c>
      <c r="C11" s="50"/>
      <c r="D11" s="50"/>
      <c r="E11" s="50"/>
      <c r="F11" s="135"/>
      <c r="G11" s="135"/>
      <c r="H11" s="135"/>
      <c r="I11" s="135"/>
      <c r="J11" s="135"/>
      <c r="K11" s="164"/>
    </row>
    <row r="12" spans="1:11" s="8" customFormat="1" ht="11.25">
      <c r="A12" s="20">
        <v>121002</v>
      </c>
      <c r="B12" s="18" t="s">
        <v>11</v>
      </c>
      <c r="C12" s="50">
        <v>330265</v>
      </c>
      <c r="D12" s="50">
        <v>327270</v>
      </c>
      <c r="E12" s="50">
        <v>431614</v>
      </c>
      <c r="F12" s="135">
        <v>425907</v>
      </c>
      <c r="G12" s="135">
        <v>431500</v>
      </c>
      <c r="H12" s="135">
        <v>431418</v>
      </c>
      <c r="I12" s="135">
        <v>432000</v>
      </c>
      <c r="J12" s="135">
        <v>432000</v>
      </c>
      <c r="K12" s="164">
        <v>432000</v>
      </c>
    </row>
    <row r="13" spans="1:11" s="8" customFormat="1" ht="11.25">
      <c r="A13" s="159">
        <v>121002</v>
      </c>
      <c r="B13" s="160" t="s">
        <v>359</v>
      </c>
      <c r="C13" s="251"/>
      <c r="D13" s="252">
        <v>0</v>
      </c>
      <c r="E13" s="252">
        <v>0</v>
      </c>
      <c r="F13" s="252">
        <v>0</v>
      </c>
      <c r="G13" s="252">
        <v>0</v>
      </c>
      <c r="H13" s="252">
        <v>82</v>
      </c>
      <c r="I13" s="252">
        <v>82</v>
      </c>
      <c r="J13" s="252">
        <v>82</v>
      </c>
      <c r="K13" s="282">
        <v>82</v>
      </c>
    </row>
    <row r="14" spans="1:11" s="8" customFormat="1" ht="11.25">
      <c r="A14" s="21"/>
      <c r="B14" s="7"/>
      <c r="C14" s="51"/>
      <c r="D14" s="136"/>
      <c r="E14" s="136"/>
      <c r="F14" s="136"/>
      <c r="G14" s="136"/>
      <c r="H14" s="136"/>
      <c r="I14" s="136"/>
      <c r="J14" s="242"/>
      <c r="K14" s="225"/>
    </row>
    <row r="15" spans="1:11" s="8" customFormat="1" ht="11.25">
      <c r="A15" s="15" t="s">
        <v>12</v>
      </c>
      <c r="B15" s="22"/>
      <c r="C15" s="52">
        <f aca="true" t="shared" si="0" ref="C15:H15">C16+C17+C18</f>
        <v>11251</v>
      </c>
      <c r="D15" s="137">
        <f t="shared" si="0"/>
        <v>11591</v>
      </c>
      <c r="E15" s="137">
        <f t="shared" si="0"/>
        <v>10758</v>
      </c>
      <c r="F15" s="137">
        <f>F16+F17+F18</f>
        <v>15990</v>
      </c>
      <c r="G15" s="137">
        <f>G16+G17+G18</f>
        <v>16610</v>
      </c>
      <c r="H15" s="137">
        <f t="shared" si="0"/>
        <v>18280</v>
      </c>
      <c r="I15" s="137">
        <f>I16+I17+I18</f>
        <v>18160</v>
      </c>
      <c r="J15" s="137">
        <f>J16+J17+J18</f>
        <v>18160</v>
      </c>
      <c r="K15" s="226">
        <f>K16+K17+K18</f>
        <v>18160</v>
      </c>
    </row>
    <row r="16" spans="1:11" s="19" customFormat="1" ht="9.75" customHeight="1">
      <c r="A16" s="17" t="s">
        <v>13</v>
      </c>
      <c r="B16" s="18" t="s">
        <v>14</v>
      </c>
      <c r="C16" s="50">
        <v>454</v>
      </c>
      <c r="D16" s="50">
        <v>416</v>
      </c>
      <c r="E16" s="50">
        <v>492</v>
      </c>
      <c r="F16" s="135">
        <v>430</v>
      </c>
      <c r="G16" s="135">
        <v>460</v>
      </c>
      <c r="H16" s="135">
        <v>460</v>
      </c>
      <c r="I16" s="135">
        <v>460</v>
      </c>
      <c r="J16" s="135">
        <v>460</v>
      </c>
      <c r="K16" s="164">
        <v>460</v>
      </c>
    </row>
    <row r="17" spans="1:11" s="8" customFormat="1" ht="9.75" customHeight="1">
      <c r="A17" s="17" t="s">
        <v>15</v>
      </c>
      <c r="B17" s="18" t="s">
        <v>16</v>
      </c>
      <c r="C17" s="53">
        <v>264</v>
      </c>
      <c r="D17" s="53">
        <v>211</v>
      </c>
      <c r="E17" s="53">
        <v>86</v>
      </c>
      <c r="F17" s="138">
        <v>94</v>
      </c>
      <c r="G17" s="138">
        <v>150</v>
      </c>
      <c r="H17" s="138">
        <v>150</v>
      </c>
      <c r="I17" s="138">
        <v>100</v>
      </c>
      <c r="J17" s="138">
        <v>100</v>
      </c>
      <c r="K17" s="283">
        <v>100</v>
      </c>
    </row>
    <row r="18" spans="1:11" s="8" customFormat="1" ht="9.75" customHeight="1">
      <c r="A18" s="17" t="s">
        <v>17</v>
      </c>
      <c r="B18" s="18" t="s">
        <v>18</v>
      </c>
      <c r="C18" s="53">
        <v>10533</v>
      </c>
      <c r="D18" s="53">
        <v>10964</v>
      </c>
      <c r="E18" s="53">
        <v>10180</v>
      </c>
      <c r="F18" s="138">
        <v>15466</v>
      </c>
      <c r="G18" s="138">
        <v>16000</v>
      </c>
      <c r="H18" s="138">
        <v>17670</v>
      </c>
      <c r="I18" s="138">
        <v>17600</v>
      </c>
      <c r="J18" s="138">
        <v>17600</v>
      </c>
      <c r="K18" s="283">
        <v>17600</v>
      </c>
    </row>
    <row r="19" spans="1:11" s="8" customFormat="1" ht="11.25">
      <c r="A19" s="21"/>
      <c r="B19" s="7"/>
      <c r="C19" s="54"/>
      <c r="D19" s="139"/>
      <c r="E19" s="139"/>
      <c r="F19" s="139"/>
      <c r="G19" s="139"/>
      <c r="H19" s="139"/>
      <c r="I19" s="139"/>
      <c r="J19" s="244"/>
      <c r="K19" s="228"/>
    </row>
    <row r="20" spans="1:11" s="8" customFormat="1" ht="11.25">
      <c r="A20" s="15" t="s">
        <v>19</v>
      </c>
      <c r="B20" s="22"/>
      <c r="C20" s="52">
        <f aca="true" t="shared" si="1" ref="C20:H20">SUM(C21:C25)</f>
        <v>4021</v>
      </c>
      <c r="D20" s="137">
        <f t="shared" si="1"/>
        <v>3675</v>
      </c>
      <c r="E20" s="137">
        <f t="shared" si="1"/>
        <v>4772</v>
      </c>
      <c r="F20" s="137">
        <f>SUM(F21:F25)</f>
        <v>4215</v>
      </c>
      <c r="G20" s="137">
        <f>SUM(G21:G25)</f>
        <v>3150</v>
      </c>
      <c r="H20" s="137">
        <f t="shared" si="1"/>
        <v>3705</v>
      </c>
      <c r="I20" s="137">
        <f>SUM(I21:I25)</f>
        <v>2650</v>
      </c>
      <c r="J20" s="137">
        <f>SUM(J21:J25)</f>
        <v>2650</v>
      </c>
      <c r="K20" s="226">
        <f>SUM(K21:K25)</f>
        <v>2650</v>
      </c>
    </row>
    <row r="21" spans="1:11" s="24" customFormat="1" ht="11.25">
      <c r="A21" s="20">
        <v>212002</v>
      </c>
      <c r="B21" s="23" t="s">
        <v>20</v>
      </c>
      <c r="C21" s="50">
        <v>1685</v>
      </c>
      <c r="D21" s="50">
        <v>1587</v>
      </c>
      <c r="E21" s="50">
        <v>1587</v>
      </c>
      <c r="F21" s="135">
        <v>1602</v>
      </c>
      <c r="G21" s="135">
        <v>1600</v>
      </c>
      <c r="H21" s="135">
        <v>1600</v>
      </c>
      <c r="I21" s="135">
        <v>1600</v>
      </c>
      <c r="J21" s="135">
        <v>1600</v>
      </c>
      <c r="K21" s="164">
        <v>1600</v>
      </c>
    </row>
    <row r="22" spans="1:11" s="8" customFormat="1" ht="11.25">
      <c r="A22" s="20">
        <v>212003</v>
      </c>
      <c r="B22" s="18" t="s">
        <v>21</v>
      </c>
      <c r="C22" s="53">
        <v>613</v>
      </c>
      <c r="D22" s="53">
        <v>720</v>
      </c>
      <c r="E22" s="53">
        <v>812</v>
      </c>
      <c r="F22" s="138">
        <v>462</v>
      </c>
      <c r="G22" s="138">
        <v>0</v>
      </c>
      <c r="H22" s="138">
        <v>515</v>
      </c>
      <c r="I22" s="138">
        <v>0</v>
      </c>
      <c r="J22" s="138">
        <v>0</v>
      </c>
      <c r="K22" s="283">
        <v>0</v>
      </c>
    </row>
    <row r="23" spans="1:11" s="8" customFormat="1" ht="11.25" hidden="1">
      <c r="A23" s="25" t="s">
        <v>22</v>
      </c>
      <c r="B23" s="18" t="s">
        <v>23</v>
      </c>
      <c r="C23" s="53"/>
      <c r="D23" s="53"/>
      <c r="E23" s="53"/>
      <c r="F23" s="138"/>
      <c r="G23" s="138"/>
      <c r="H23" s="138"/>
      <c r="I23" s="138"/>
      <c r="J23" s="138"/>
      <c r="K23" s="283"/>
    </row>
    <row r="24" spans="1:11" s="8" customFormat="1" ht="11.25">
      <c r="A24" s="25">
        <v>2120031</v>
      </c>
      <c r="B24" s="18" t="s">
        <v>24</v>
      </c>
      <c r="C24" s="53">
        <v>1653</v>
      </c>
      <c r="D24" s="53">
        <v>1290</v>
      </c>
      <c r="E24" s="53">
        <v>2328</v>
      </c>
      <c r="F24" s="138">
        <v>2105</v>
      </c>
      <c r="G24" s="138">
        <v>1500</v>
      </c>
      <c r="H24" s="138">
        <v>1500</v>
      </c>
      <c r="I24" s="138">
        <v>1000</v>
      </c>
      <c r="J24" s="138">
        <v>1000</v>
      </c>
      <c r="K24" s="283">
        <v>1000</v>
      </c>
    </row>
    <row r="25" spans="1:11" s="8" customFormat="1" ht="11.25">
      <c r="A25" s="25">
        <v>212004</v>
      </c>
      <c r="B25" s="18" t="s">
        <v>82</v>
      </c>
      <c r="C25" s="53">
        <v>70</v>
      </c>
      <c r="D25" s="53">
        <v>78</v>
      </c>
      <c r="E25" s="53">
        <v>45</v>
      </c>
      <c r="F25" s="138">
        <v>46</v>
      </c>
      <c r="G25" s="138">
        <v>50</v>
      </c>
      <c r="H25" s="138">
        <v>90</v>
      </c>
      <c r="I25" s="138">
        <v>50</v>
      </c>
      <c r="J25" s="138">
        <v>50</v>
      </c>
      <c r="K25" s="283">
        <v>50</v>
      </c>
    </row>
    <row r="26" spans="1:11" s="8" customFormat="1" ht="9.75" customHeight="1">
      <c r="A26" s="3"/>
      <c r="B26" s="4"/>
      <c r="C26" s="55"/>
      <c r="D26" s="140"/>
      <c r="E26" s="140"/>
      <c r="F26" s="140"/>
      <c r="G26" s="140"/>
      <c r="H26" s="140"/>
      <c r="I26" s="140"/>
      <c r="J26" s="245"/>
      <c r="K26" s="229"/>
    </row>
    <row r="27" spans="1:11" s="8" customFormat="1" ht="11.25" hidden="1">
      <c r="A27" s="26" t="s">
        <v>25</v>
      </c>
      <c r="B27" s="7"/>
      <c r="C27" s="51"/>
      <c r="D27" s="136"/>
      <c r="E27" s="136"/>
      <c r="F27" s="136"/>
      <c r="G27" s="136"/>
      <c r="H27" s="136"/>
      <c r="I27" s="136"/>
      <c r="J27" s="242"/>
      <c r="K27" s="225"/>
    </row>
    <row r="28" spans="1:11" s="8" customFormat="1" ht="11.25" hidden="1">
      <c r="A28" s="21"/>
      <c r="B28" s="7"/>
      <c r="C28" s="51"/>
      <c r="D28" s="136"/>
      <c r="E28" s="136"/>
      <c r="F28" s="136"/>
      <c r="G28" s="136"/>
      <c r="H28" s="136"/>
      <c r="I28" s="136"/>
      <c r="J28" s="242"/>
      <c r="K28" s="225"/>
    </row>
    <row r="29" spans="1:11" s="8" customFormat="1" ht="11.25" hidden="1">
      <c r="A29" s="21"/>
      <c r="B29" s="7"/>
      <c r="C29" s="51"/>
      <c r="D29" s="136"/>
      <c r="E29" s="136"/>
      <c r="F29" s="136"/>
      <c r="G29" s="136"/>
      <c r="H29" s="136"/>
      <c r="I29" s="136"/>
      <c r="J29" s="242"/>
      <c r="K29" s="225"/>
    </row>
    <row r="30" spans="1:11" s="8" customFormat="1" ht="11.25">
      <c r="A30" s="15" t="s">
        <v>26</v>
      </c>
      <c r="B30" s="22"/>
      <c r="C30" s="137">
        <f aca="true" t="shared" si="2" ref="C30:H30">SUM(C31+C37+C45+C47+C50+C51+C48+C49+C46)</f>
        <v>27427</v>
      </c>
      <c r="D30" s="137">
        <f t="shared" si="2"/>
        <v>30527</v>
      </c>
      <c r="E30" s="137">
        <f t="shared" si="2"/>
        <v>17371</v>
      </c>
      <c r="F30" s="137">
        <f>SUM(F31+F37+F45+F47+F50+F51+F48+F49+F46)</f>
        <v>42638</v>
      </c>
      <c r="G30" s="137">
        <f>SUM(G31+G37+G45+G47+G50+G51+G48+G49+G46)</f>
        <v>14970</v>
      </c>
      <c r="H30" s="137">
        <f t="shared" si="2"/>
        <v>23877</v>
      </c>
      <c r="I30" s="137">
        <f>SUM(I31+I37+I45+I47+I50+I51+I48+I49+I46)</f>
        <v>13620</v>
      </c>
      <c r="J30" s="137">
        <f>SUM(J31+J37+J45+J47+J50+J51+J48+J49+J46)</f>
        <v>13620</v>
      </c>
      <c r="K30" s="226">
        <f>SUM(K31+K37+K45+K47+K50+K51+K48+K49+K46)</f>
        <v>13620</v>
      </c>
    </row>
    <row r="31" spans="1:11" s="8" customFormat="1" ht="11.25">
      <c r="A31" s="25">
        <v>221004</v>
      </c>
      <c r="B31" s="18" t="s">
        <v>71</v>
      </c>
      <c r="C31" s="53">
        <v>3077</v>
      </c>
      <c r="D31" s="53">
        <v>5392</v>
      </c>
      <c r="E31" s="53">
        <v>2436</v>
      </c>
      <c r="F31" s="138">
        <v>2097</v>
      </c>
      <c r="G31" s="138">
        <v>3000</v>
      </c>
      <c r="H31" s="138">
        <v>3000</v>
      </c>
      <c r="I31" s="138">
        <v>1600</v>
      </c>
      <c r="J31" s="138">
        <v>1600</v>
      </c>
      <c r="K31" s="283">
        <v>1600</v>
      </c>
    </row>
    <row r="32" spans="1:11" s="8" customFormat="1" ht="11.25" hidden="1">
      <c r="A32" s="25">
        <v>221004</v>
      </c>
      <c r="B32" s="18" t="s">
        <v>27</v>
      </c>
      <c r="C32" s="53"/>
      <c r="D32" s="53"/>
      <c r="E32" s="53"/>
      <c r="F32" s="138"/>
      <c r="G32" s="138"/>
      <c r="H32" s="138"/>
      <c r="I32" s="138"/>
      <c r="J32" s="138"/>
      <c r="K32" s="283"/>
    </row>
    <row r="33" spans="1:11" s="8" customFormat="1" ht="11.25" hidden="1">
      <c r="A33" s="20">
        <v>2210041</v>
      </c>
      <c r="B33" s="18" t="s">
        <v>28</v>
      </c>
      <c r="C33" s="53"/>
      <c r="D33" s="53"/>
      <c r="E33" s="53"/>
      <c r="F33" s="138"/>
      <c r="G33" s="138"/>
      <c r="H33" s="138"/>
      <c r="I33" s="138"/>
      <c r="J33" s="138"/>
      <c r="K33" s="283"/>
    </row>
    <row r="34" spans="1:11" s="8" customFormat="1" ht="9.75" customHeight="1" hidden="1">
      <c r="A34" s="27">
        <v>2210042</v>
      </c>
      <c r="B34" s="14" t="s">
        <v>29</v>
      </c>
      <c r="C34" s="56"/>
      <c r="D34" s="56"/>
      <c r="E34" s="56"/>
      <c r="F34" s="174"/>
      <c r="G34" s="174"/>
      <c r="H34" s="174"/>
      <c r="I34" s="174"/>
      <c r="J34" s="174"/>
      <c r="K34" s="279"/>
    </row>
    <row r="35" spans="1:11" s="8" customFormat="1" ht="9.75" customHeight="1" hidden="1">
      <c r="A35" s="27">
        <v>2210043</v>
      </c>
      <c r="B35" s="14" t="s">
        <v>30</v>
      </c>
      <c r="C35" s="56"/>
      <c r="D35" s="56"/>
      <c r="E35" s="56"/>
      <c r="F35" s="174"/>
      <c r="G35" s="174"/>
      <c r="H35" s="174"/>
      <c r="I35" s="174"/>
      <c r="J35" s="174"/>
      <c r="K35" s="279"/>
    </row>
    <row r="36" spans="1:11" s="8" customFormat="1" ht="9.75" customHeight="1" hidden="1">
      <c r="A36" s="27">
        <v>2210044</v>
      </c>
      <c r="B36" s="14" t="s">
        <v>31</v>
      </c>
      <c r="C36" s="56"/>
      <c r="D36" s="56"/>
      <c r="E36" s="56"/>
      <c r="F36" s="174"/>
      <c r="G36" s="174"/>
      <c r="H36" s="174"/>
      <c r="I36" s="174"/>
      <c r="J36" s="174"/>
      <c r="K36" s="279"/>
    </row>
    <row r="37" spans="1:11" s="8" customFormat="1" ht="9.75" customHeight="1">
      <c r="A37" s="27">
        <v>223001</v>
      </c>
      <c r="B37" s="14" t="s">
        <v>72</v>
      </c>
      <c r="C37" s="56">
        <v>3141</v>
      </c>
      <c r="D37" s="56">
        <v>4807</v>
      </c>
      <c r="E37" s="56">
        <v>2413</v>
      </c>
      <c r="F37" s="174">
        <v>2080</v>
      </c>
      <c r="G37" s="174">
        <v>3000</v>
      </c>
      <c r="H37" s="174">
        <v>3000</v>
      </c>
      <c r="I37" s="174">
        <v>2500</v>
      </c>
      <c r="J37" s="174">
        <v>2500</v>
      </c>
      <c r="K37" s="279">
        <v>2500</v>
      </c>
    </row>
    <row r="38" spans="1:11" s="8" customFormat="1" ht="9.75" customHeight="1" hidden="1">
      <c r="A38" s="27">
        <v>2230012</v>
      </c>
      <c r="B38" s="14" t="s">
        <v>32</v>
      </c>
      <c r="C38" s="56"/>
      <c r="D38" s="56"/>
      <c r="E38" s="56"/>
      <c r="F38" s="174"/>
      <c r="G38" s="174"/>
      <c r="H38" s="174"/>
      <c r="I38" s="174"/>
      <c r="J38" s="174"/>
      <c r="K38" s="279"/>
    </row>
    <row r="39" spans="1:11" s="8" customFormat="1" ht="9.75" customHeight="1" hidden="1">
      <c r="A39" s="27">
        <v>2230013</v>
      </c>
      <c r="B39" s="14" t="s">
        <v>66</v>
      </c>
      <c r="C39" s="56"/>
      <c r="D39" s="56"/>
      <c r="E39" s="56"/>
      <c r="F39" s="174"/>
      <c r="G39" s="174"/>
      <c r="H39" s="174"/>
      <c r="I39" s="174"/>
      <c r="J39" s="174"/>
      <c r="K39" s="279"/>
    </row>
    <row r="40" spans="1:11" s="8" customFormat="1" ht="9.75" customHeight="1" hidden="1">
      <c r="A40" s="27">
        <v>2230014</v>
      </c>
      <c r="B40" s="14" t="s">
        <v>33</v>
      </c>
      <c r="C40" s="56"/>
      <c r="D40" s="56"/>
      <c r="E40" s="56"/>
      <c r="F40" s="174"/>
      <c r="G40" s="174"/>
      <c r="H40" s="174"/>
      <c r="I40" s="174"/>
      <c r="J40" s="174"/>
      <c r="K40" s="279"/>
    </row>
    <row r="41" spans="1:11" s="8" customFormat="1" ht="9.75" customHeight="1" hidden="1">
      <c r="A41" s="27">
        <v>2230015</v>
      </c>
      <c r="B41" s="14" t="s">
        <v>34</v>
      </c>
      <c r="C41" s="56"/>
      <c r="D41" s="56"/>
      <c r="E41" s="56"/>
      <c r="F41" s="174"/>
      <c r="G41" s="174"/>
      <c r="H41" s="174"/>
      <c r="I41" s="174"/>
      <c r="J41" s="174"/>
      <c r="K41" s="279"/>
    </row>
    <row r="42" spans="1:11" s="8" customFormat="1" ht="9.75" customHeight="1" hidden="1">
      <c r="A42" s="28">
        <v>2230011</v>
      </c>
      <c r="B42" s="7" t="s">
        <v>67</v>
      </c>
      <c r="C42" s="51"/>
      <c r="D42" s="51"/>
      <c r="E42" s="51"/>
      <c r="F42" s="136"/>
      <c r="G42" s="136"/>
      <c r="H42" s="136"/>
      <c r="I42" s="136"/>
      <c r="J42" s="136"/>
      <c r="K42" s="278"/>
    </row>
    <row r="43" spans="1:11" s="8" customFormat="1" ht="9.75" customHeight="1" hidden="1">
      <c r="A43" s="64">
        <v>2230017</v>
      </c>
      <c r="B43" s="65" t="s">
        <v>68</v>
      </c>
      <c r="C43" s="66"/>
      <c r="D43" s="66"/>
      <c r="E43" s="66"/>
      <c r="F43" s="162"/>
      <c r="G43" s="162"/>
      <c r="H43" s="162"/>
      <c r="I43" s="162"/>
      <c r="J43" s="162"/>
      <c r="K43" s="163"/>
    </row>
    <row r="44" spans="1:11" s="8" customFormat="1" ht="9.75" customHeight="1" hidden="1">
      <c r="A44" s="64">
        <v>2230016</v>
      </c>
      <c r="B44" s="65" t="s">
        <v>69</v>
      </c>
      <c r="C44" s="66"/>
      <c r="D44" s="66"/>
      <c r="E44" s="66"/>
      <c r="F44" s="162"/>
      <c r="G44" s="162"/>
      <c r="H44" s="162"/>
      <c r="I44" s="162"/>
      <c r="J44" s="162"/>
      <c r="K44" s="163"/>
    </row>
    <row r="45" spans="1:11" s="8" customFormat="1" ht="9.75" customHeight="1">
      <c r="A45" s="27">
        <v>223001</v>
      </c>
      <c r="B45" s="14" t="s">
        <v>320</v>
      </c>
      <c r="C45" s="56">
        <v>6367</v>
      </c>
      <c r="D45" s="56">
        <v>2358</v>
      </c>
      <c r="E45" s="56">
        <v>2400</v>
      </c>
      <c r="F45" s="174">
        <v>1953</v>
      </c>
      <c r="G45" s="174">
        <v>1600</v>
      </c>
      <c r="H45" s="174">
        <v>1600</v>
      </c>
      <c r="I45" s="174">
        <v>1500</v>
      </c>
      <c r="J45" s="174">
        <v>1500</v>
      </c>
      <c r="K45" s="279">
        <v>1500</v>
      </c>
    </row>
    <row r="46" spans="1:11" s="8" customFormat="1" ht="9.75" customHeight="1">
      <c r="A46" s="28">
        <v>223003</v>
      </c>
      <c r="B46" s="7" t="s">
        <v>307</v>
      </c>
      <c r="C46" s="54">
        <v>8751</v>
      </c>
      <c r="D46" s="54">
        <v>7901</v>
      </c>
      <c r="E46" s="54">
        <v>8628</v>
      </c>
      <c r="F46" s="139">
        <v>5760</v>
      </c>
      <c r="G46" s="139">
        <v>7300</v>
      </c>
      <c r="H46" s="139">
        <v>7300</v>
      </c>
      <c r="I46" s="139">
        <v>8000</v>
      </c>
      <c r="J46" s="139">
        <v>8000</v>
      </c>
      <c r="K46" s="284">
        <v>8000</v>
      </c>
    </row>
    <row r="47" spans="1:11" s="8" customFormat="1" ht="9.75" customHeight="1">
      <c r="A47" s="159">
        <v>229005</v>
      </c>
      <c r="B47" s="160" t="s">
        <v>35</v>
      </c>
      <c r="C47" s="161">
        <v>181</v>
      </c>
      <c r="D47" s="161">
        <v>88</v>
      </c>
      <c r="E47" s="161">
        <v>86</v>
      </c>
      <c r="F47" s="175">
        <v>47</v>
      </c>
      <c r="G47" s="175">
        <v>50</v>
      </c>
      <c r="H47" s="175">
        <v>50</v>
      </c>
      <c r="I47" s="175">
        <v>0</v>
      </c>
      <c r="J47" s="175">
        <v>0</v>
      </c>
      <c r="K47" s="285">
        <v>0</v>
      </c>
    </row>
    <row r="48" spans="1:11" s="8" customFormat="1" ht="9.75" customHeight="1">
      <c r="A48" s="176">
        <v>292006</v>
      </c>
      <c r="B48" s="177" t="s">
        <v>321</v>
      </c>
      <c r="C48" s="178">
        <v>223</v>
      </c>
      <c r="D48" s="179">
        <v>0</v>
      </c>
      <c r="E48" s="179">
        <v>0</v>
      </c>
      <c r="F48" s="179">
        <v>26455</v>
      </c>
      <c r="G48" s="179">
        <v>0</v>
      </c>
      <c r="H48" s="179">
        <v>2682</v>
      </c>
      <c r="I48" s="179">
        <v>0</v>
      </c>
      <c r="J48" s="179">
        <v>0</v>
      </c>
      <c r="K48" s="163">
        <v>0</v>
      </c>
    </row>
    <row r="49" spans="1:11" s="8" customFormat="1" ht="9.75" customHeight="1">
      <c r="A49" s="176">
        <v>292008</v>
      </c>
      <c r="B49" s="177" t="s">
        <v>308</v>
      </c>
      <c r="C49" s="178">
        <v>5</v>
      </c>
      <c r="D49" s="179">
        <v>1165</v>
      </c>
      <c r="E49" s="179">
        <v>21</v>
      </c>
      <c r="F49" s="179">
        <v>29</v>
      </c>
      <c r="G49" s="179">
        <v>20</v>
      </c>
      <c r="H49" s="179">
        <v>20</v>
      </c>
      <c r="I49" s="179">
        <v>20</v>
      </c>
      <c r="J49" s="179">
        <v>20</v>
      </c>
      <c r="K49" s="277">
        <v>20</v>
      </c>
    </row>
    <row r="50" spans="1:11" s="8" customFormat="1" ht="9.75" customHeight="1">
      <c r="A50" s="64">
        <v>292012</v>
      </c>
      <c r="B50" s="65" t="s">
        <v>389</v>
      </c>
      <c r="C50" s="66">
        <v>4875</v>
      </c>
      <c r="D50" s="163">
        <v>8310</v>
      </c>
      <c r="E50" s="163">
        <v>226</v>
      </c>
      <c r="F50" s="162">
        <v>4132</v>
      </c>
      <c r="G50" s="162">
        <v>0</v>
      </c>
      <c r="H50" s="162">
        <v>515</v>
      </c>
      <c r="I50" s="162">
        <v>0</v>
      </c>
      <c r="J50" s="162">
        <v>0</v>
      </c>
      <c r="K50" s="163">
        <v>0</v>
      </c>
    </row>
    <row r="51" spans="1:11" s="8" customFormat="1" ht="9.75" customHeight="1">
      <c r="A51" s="28">
        <v>292017</v>
      </c>
      <c r="B51" s="7" t="s">
        <v>341</v>
      </c>
      <c r="C51" s="51">
        <v>807</v>
      </c>
      <c r="D51" s="136">
        <v>506</v>
      </c>
      <c r="E51" s="136">
        <v>1161</v>
      </c>
      <c r="F51" s="136">
        <v>85</v>
      </c>
      <c r="G51" s="136">
        <v>0</v>
      </c>
      <c r="H51" s="136">
        <v>5710</v>
      </c>
      <c r="I51" s="136">
        <v>0</v>
      </c>
      <c r="J51" s="136">
        <v>0</v>
      </c>
      <c r="K51" s="278">
        <v>0</v>
      </c>
    </row>
    <row r="52" spans="1:11" s="8" customFormat="1" ht="11.25">
      <c r="A52" s="15" t="s">
        <v>36</v>
      </c>
      <c r="B52" s="16"/>
      <c r="C52" s="52">
        <f>C53+C55+C54</f>
        <v>1968</v>
      </c>
      <c r="D52" s="137">
        <f>D53+D55+D54</f>
        <v>121</v>
      </c>
      <c r="E52" s="137">
        <f>E53+E55+E54</f>
        <v>25</v>
      </c>
      <c r="F52" s="137">
        <f aca="true" t="shared" si="3" ref="F52:K52">F53+F55</f>
        <v>15</v>
      </c>
      <c r="G52" s="137">
        <f t="shared" si="3"/>
        <v>40</v>
      </c>
      <c r="H52" s="137">
        <f t="shared" si="3"/>
        <v>40</v>
      </c>
      <c r="I52" s="137">
        <f t="shared" si="3"/>
        <v>20</v>
      </c>
      <c r="J52" s="137">
        <f t="shared" si="3"/>
        <v>20</v>
      </c>
      <c r="K52" s="226">
        <f t="shared" si="3"/>
        <v>20</v>
      </c>
    </row>
    <row r="53" spans="1:11" s="29" customFormat="1" ht="9" customHeight="1">
      <c r="A53" s="25">
        <v>242</v>
      </c>
      <c r="B53" s="18" t="s">
        <v>37</v>
      </c>
      <c r="C53" s="56">
        <v>191</v>
      </c>
      <c r="D53" s="56">
        <v>15</v>
      </c>
      <c r="E53" s="56">
        <v>15</v>
      </c>
      <c r="F53" s="174">
        <v>15</v>
      </c>
      <c r="G53" s="174">
        <v>30</v>
      </c>
      <c r="H53" s="174">
        <v>30</v>
      </c>
      <c r="I53" s="174">
        <v>20</v>
      </c>
      <c r="J53" s="174">
        <v>20</v>
      </c>
      <c r="K53" s="279">
        <v>20</v>
      </c>
    </row>
    <row r="54" spans="1:11" s="29" customFormat="1" ht="9" customHeight="1">
      <c r="A54" s="25">
        <v>311</v>
      </c>
      <c r="B54" s="18" t="s">
        <v>322</v>
      </c>
      <c r="C54" s="56">
        <v>1714</v>
      </c>
      <c r="D54" s="56">
        <v>52</v>
      </c>
      <c r="E54" s="56">
        <v>0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279">
        <v>0</v>
      </c>
    </row>
    <row r="55" spans="1:11" s="29" customFormat="1" ht="9" customHeight="1">
      <c r="A55" s="25">
        <v>311</v>
      </c>
      <c r="B55" s="18" t="s">
        <v>38</v>
      </c>
      <c r="C55" s="56">
        <v>63</v>
      </c>
      <c r="D55" s="56">
        <v>54</v>
      </c>
      <c r="E55" s="56">
        <v>10</v>
      </c>
      <c r="F55" s="174">
        <v>0</v>
      </c>
      <c r="G55" s="174">
        <v>10</v>
      </c>
      <c r="H55" s="174">
        <v>10</v>
      </c>
      <c r="I55" s="174">
        <v>0</v>
      </c>
      <c r="J55" s="174">
        <v>0</v>
      </c>
      <c r="K55" s="279">
        <v>0</v>
      </c>
    </row>
    <row r="56" spans="1:11" s="29" customFormat="1" ht="9" customHeight="1">
      <c r="A56" s="20"/>
      <c r="B56" s="30"/>
      <c r="C56" s="53"/>
      <c r="D56" s="138"/>
      <c r="E56" s="138"/>
      <c r="F56" s="138"/>
      <c r="G56" s="138"/>
      <c r="H56" s="138"/>
      <c r="I56" s="138"/>
      <c r="J56" s="243"/>
      <c r="K56" s="227"/>
    </row>
    <row r="57" spans="1:11" s="8" customFormat="1" ht="9.75" customHeight="1">
      <c r="A57" s="15" t="s">
        <v>39</v>
      </c>
      <c r="B57" s="16"/>
      <c r="C57" s="57">
        <f aca="true" t="shared" si="4" ref="C57:H57">SUM(C58:C74)</f>
        <v>8187</v>
      </c>
      <c r="D57" s="141">
        <f t="shared" si="4"/>
        <v>10772</v>
      </c>
      <c r="E57" s="141">
        <f t="shared" si="4"/>
        <v>9696</v>
      </c>
      <c r="F57" s="141">
        <f>SUM(F58:F74)</f>
        <v>15908</v>
      </c>
      <c r="G57" s="141">
        <f>SUM(G58:G74)</f>
        <v>8360</v>
      </c>
      <c r="H57" s="141">
        <f t="shared" si="4"/>
        <v>27461</v>
      </c>
      <c r="I57" s="141">
        <f>SUM(I58:I74)</f>
        <v>4710</v>
      </c>
      <c r="J57" s="141">
        <f>SUM(J58:J74)</f>
        <v>3310</v>
      </c>
      <c r="K57" s="230">
        <f>SUM(K58:K74)</f>
        <v>3910</v>
      </c>
    </row>
    <row r="58" spans="1:11" s="8" customFormat="1" ht="9.75" customHeight="1" hidden="1">
      <c r="A58" s="20">
        <v>311</v>
      </c>
      <c r="B58" s="18" t="s">
        <v>87</v>
      </c>
      <c r="C58" s="49"/>
      <c r="D58" s="49">
        <v>0</v>
      </c>
      <c r="E58" s="49"/>
      <c r="F58" s="173">
        <v>0</v>
      </c>
      <c r="G58" s="173"/>
      <c r="H58" s="173">
        <v>0</v>
      </c>
      <c r="I58" s="173">
        <v>0</v>
      </c>
      <c r="J58" s="240"/>
      <c r="K58" s="223">
        <v>0</v>
      </c>
    </row>
    <row r="59" spans="1:11" s="8" customFormat="1" ht="9.75" customHeight="1">
      <c r="A59" s="20">
        <v>312007</v>
      </c>
      <c r="B59" s="18" t="s">
        <v>83</v>
      </c>
      <c r="C59" s="49">
        <v>305</v>
      </c>
      <c r="D59" s="49">
        <v>290</v>
      </c>
      <c r="E59" s="49">
        <v>24</v>
      </c>
      <c r="F59" s="173">
        <v>0</v>
      </c>
      <c r="G59" s="173">
        <v>0</v>
      </c>
      <c r="H59" s="173">
        <v>0</v>
      </c>
      <c r="I59" s="173">
        <v>0</v>
      </c>
      <c r="J59" s="240">
        <v>0</v>
      </c>
      <c r="K59" s="223">
        <v>0</v>
      </c>
    </row>
    <row r="60" spans="1:11" s="8" customFormat="1" ht="9.75" customHeight="1">
      <c r="A60" s="20">
        <v>3120121</v>
      </c>
      <c r="B60" s="18" t="s">
        <v>40</v>
      </c>
      <c r="C60" s="49">
        <v>725</v>
      </c>
      <c r="D60" s="49">
        <v>739</v>
      </c>
      <c r="E60" s="49">
        <v>872</v>
      </c>
      <c r="F60" s="173">
        <v>1064</v>
      </c>
      <c r="G60" s="173">
        <v>850</v>
      </c>
      <c r="H60" s="173">
        <v>1215</v>
      </c>
      <c r="I60" s="173">
        <v>1200</v>
      </c>
      <c r="J60" s="240">
        <v>1200</v>
      </c>
      <c r="K60" s="223">
        <v>1200</v>
      </c>
    </row>
    <row r="61" spans="1:11" s="8" customFormat="1" ht="9.75" customHeight="1">
      <c r="A61" s="20">
        <v>3120122</v>
      </c>
      <c r="B61" s="18" t="s">
        <v>41</v>
      </c>
      <c r="C61" s="49">
        <v>34</v>
      </c>
      <c r="D61" s="49">
        <v>34</v>
      </c>
      <c r="E61" s="49">
        <v>34</v>
      </c>
      <c r="F61" s="173">
        <v>35</v>
      </c>
      <c r="G61" s="173">
        <v>35</v>
      </c>
      <c r="H61" s="173">
        <v>35</v>
      </c>
      <c r="I61" s="173">
        <v>35</v>
      </c>
      <c r="J61" s="240">
        <v>35</v>
      </c>
      <c r="K61" s="223">
        <v>35</v>
      </c>
    </row>
    <row r="62" spans="1:11" s="8" customFormat="1" ht="9.75" customHeight="1">
      <c r="A62" s="20">
        <v>3120123</v>
      </c>
      <c r="B62" s="18" t="s">
        <v>42</v>
      </c>
      <c r="C62" s="50">
        <v>73</v>
      </c>
      <c r="D62" s="50">
        <v>74</v>
      </c>
      <c r="E62" s="50">
        <v>73</v>
      </c>
      <c r="F62" s="135">
        <v>76</v>
      </c>
      <c r="G62" s="135">
        <v>75</v>
      </c>
      <c r="H62" s="135">
        <v>75</v>
      </c>
      <c r="I62" s="135">
        <v>75</v>
      </c>
      <c r="J62" s="241">
        <v>75</v>
      </c>
      <c r="K62" s="224">
        <v>75</v>
      </c>
    </row>
    <row r="63" spans="1:11" s="8" customFormat="1" ht="9.75" customHeight="1">
      <c r="A63" s="20">
        <v>3120124</v>
      </c>
      <c r="B63" s="18" t="s">
        <v>43</v>
      </c>
      <c r="C63" s="50">
        <v>1845</v>
      </c>
      <c r="D63" s="50">
        <v>1956</v>
      </c>
      <c r="E63" s="50">
        <v>1941</v>
      </c>
      <c r="F63" s="135">
        <v>2710</v>
      </c>
      <c r="G63" s="135">
        <v>1500</v>
      </c>
      <c r="H63" s="135">
        <v>1500</v>
      </c>
      <c r="I63" s="135">
        <v>1100</v>
      </c>
      <c r="J63" s="241">
        <v>1100</v>
      </c>
      <c r="K63" s="224">
        <v>1100</v>
      </c>
    </row>
    <row r="64" spans="1:11" s="8" customFormat="1" ht="9.75" customHeight="1">
      <c r="A64" s="20">
        <v>3120125</v>
      </c>
      <c r="B64" s="30" t="s">
        <v>45</v>
      </c>
      <c r="C64" s="50">
        <v>266</v>
      </c>
      <c r="D64" s="50">
        <v>346</v>
      </c>
      <c r="E64" s="50">
        <v>303</v>
      </c>
      <c r="F64" s="135">
        <v>303</v>
      </c>
      <c r="G64" s="135">
        <v>300</v>
      </c>
      <c r="H64" s="135">
        <v>331</v>
      </c>
      <c r="I64" s="135">
        <v>300</v>
      </c>
      <c r="J64" s="241">
        <v>300</v>
      </c>
      <c r="K64" s="224">
        <v>300</v>
      </c>
    </row>
    <row r="65" spans="1:11" s="8" customFormat="1" ht="9.75" customHeight="1" hidden="1">
      <c r="A65" s="20">
        <v>312011</v>
      </c>
      <c r="B65" s="18" t="s">
        <v>44</v>
      </c>
      <c r="C65" s="50">
        <v>35</v>
      </c>
      <c r="D65" s="50">
        <v>0</v>
      </c>
      <c r="E65" s="50">
        <v>0</v>
      </c>
      <c r="F65" s="135"/>
      <c r="G65" s="135">
        <v>0</v>
      </c>
      <c r="H65" s="135">
        <v>0</v>
      </c>
      <c r="I65" s="135">
        <v>0</v>
      </c>
      <c r="J65" s="241"/>
      <c r="K65" s="224"/>
    </row>
    <row r="66" spans="1:11" s="8" customFormat="1" ht="9.75" customHeight="1">
      <c r="A66" s="20">
        <v>312001</v>
      </c>
      <c r="B66" s="30" t="s">
        <v>386</v>
      </c>
      <c r="C66" s="50">
        <v>0</v>
      </c>
      <c r="D66" s="50">
        <v>0</v>
      </c>
      <c r="E66" s="50">
        <v>0</v>
      </c>
      <c r="F66" s="135">
        <v>0</v>
      </c>
      <c r="G66" s="135">
        <v>0</v>
      </c>
      <c r="H66" s="135">
        <v>0</v>
      </c>
      <c r="I66" s="135">
        <v>0</v>
      </c>
      <c r="J66" s="241">
        <v>0</v>
      </c>
      <c r="K66" s="224">
        <v>600</v>
      </c>
    </row>
    <row r="67" spans="1:11" s="8" customFormat="1" ht="9.75" customHeight="1">
      <c r="A67" s="20">
        <v>312001</v>
      </c>
      <c r="B67" s="30" t="s">
        <v>46</v>
      </c>
      <c r="C67" s="50">
        <v>709</v>
      </c>
      <c r="D67" s="50">
        <v>0</v>
      </c>
      <c r="E67" s="50">
        <v>0</v>
      </c>
      <c r="F67" s="135">
        <v>0</v>
      </c>
      <c r="G67" s="135">
        <v>600</v>
      </c>
      <c r="H67" s="135">
        <v>784</v>
      </c>
      <c r="I67" s="135">
        <v>0</v>
      </c>
      <c r="J67" s="241">
        <v>0</v>
      </c>
      <c r="K67" s="224">
        <v>0</v>
      </c>
    </row>
    <row r="68" spans="1:11" s="8" customFormat="1" ht="9.75" customHeight="1">
      <c r="A68" s="20">
        <v>312001</v>
      </c>
      <c r="B68" s="30" t="s">
        <v>73</v>
      </c>
      <c r="C68" s="50">
        <v>0</v>
      </c>
      <c r="D68" s="50">
        <v>0</v>
      </c>
      <c r="E68" s="50">
        <v>0</v>
      </c>
      <c r="F68" s="135">
        <v>1793</v>
      </c>
      <c r="G68" s="135">
        <v>0</v>
      </c>
      <c r="H68" s="135">
        <v>0</v>
      </c>
      <c r="I68" s="135">
        <v>0</v>
      </c>
      <c r="J68" s="241">
        <v>600</v>
      </c>
      <c r="K68" s="224">
        <v>0</v>
      </c>
    </row>
    <row r="69" spans="1:11" s="8" customFormat="1" ht="9.75" customHeight="1">
      <c r="A69" s="20">
        <v>312001</v>
      </c>
      <c r="B69" s="30" t="s">
        <v>74</v>
      </c>
      <c r="C69" s="50">
        <v>0</v>
      </c>
      <c r="D69" s="50">
        <v>616</v>
      </c>
      <c r="E69" s="50">
        <v>0</v>
      </c>
      <c r="F69" s="135">
        <v>0</v>
      </c>
      <c r="G69" s="135">
        <v>0</v>
      </c>
      <c r="H69" s="135">
        <v>0</v>
      </c>
      <c r="I69" s="135">
        <v>0</v>
      </c>
      <c r="J69" s="241">
        <v>0</v>
      </c>
      <c r="K69" s="224">
        <v>600</v>
      </c>
    </row>
    <row r="70" spans="1:11" s="8" customFormat="1" ht="9.75" customHeight="1">
      <c r="A70" s="20">
        <v>312001</v>
      </c>
      <c r="B70" s="30" t="s">
        <v>360</v>
      </c>
      <c r="C70" s="50">
        <v>1195</v>
      </c>
      <c r="D70" s="50">
        <v>1717</v>
      </c>
      <c r="E70" s="50">
        <v>922</v>
      </c>
      <c r="F70" s="135">
        <v>4927</v>
      </c>
      <c r="G70" s="135">
        <v>2000</v>
      </c>
      <c r="H70" s="135">
        <v>2243</v>
      </c>
      <c r="I70" s="135">
        <v>0</v>
      </c>
      <c r="J70" s="241">
        <v>0</v>
      </c>
      <c r="K70" s="224">
        <v>0</v>
      </c>
    </row>
    <row r="71" spans="1:11" s="8" customFormat="1" ht="9.75" customHeight="1">
      <c r="A71" s="20">
        <v>312001</v>
      </c>
      <c r="B71" s="30" t="s">
        <v>302</v>
      </c>
      <c r="C71" s="50">
        <v>0</v>
      </c>
      <c r="D71" s="50">
        <v>0</v>
      </c>
      <c r="E71" s="50">
        <v>527</v>
      </c>
      <c r="F71" s="135">
        <v>0</v>
      </c>
      <c r="G71" s="135">
        <v>0</v>
      </c>
      <c r="H71" s="135">
        <v>0</v>
      </c>
      <c r="I71" s="135">
        <v>0</v>
      </c>
      <c r="J71" s="241">
        <v>0</v>
      </c>
      <c r="K71" s="224">
        <v>0</v>
      </c>
    </row>
    <row r="72" spans="1:11" s="8" customFormat="1" ht="9.75" customHeight="1">
      <c r="A72" s="20">
        <v>312001</v>
      </c>
      <c r="B72" s="30" t="s">
        <v>295</v>
      </c>
      <c r="C72" s="50">
        <v>3000</v>
      </c>
      <c r="D72" s="164">
        <v>5000</v>
      </c>
      <c r="E72" s="164">
        <v>5000</v>
      </c>
      <c r="F72" s="135">
        <v>5000</v>
      </c>
      <c r="G72" s="135">
        <v>3000</v>
      </c>
      <c r="H72" s="135">
        <v>3000</v>
      </c>
      <c r="I72" s="135">
        <v>0</v>
      </c>
      <c r="J72" s="241">
        <v>0</v>
      </c>
      <c r="K72" s="224">
        <v>0</v>
      </c>
    </row>
    <row r="73" spans="1:11" s="8" customFormat="1" ht="9.75" customHeight="1">
      <c r="A73" s="20">
        <v>312001</v>
      </c>
      <c r="B73" s="30" t="s">
        <v>361</v>
      </c>
      <c r="C73" s="50"/>
      <c r="D73" s="164"/>
      <c r="E73" s="164">
        <v>0</v>
      </c>
      <c r="F73" s="135">
        <v>0</v>
      </c>
      <c r="G73" s="135">
        <v>0</v>
      </c>
      <c r="H73" s="135">
        <v>15946</v>
      </c>
      <c r="I73" s="135">
        <v>0</v>
      </c>
      <c r="J73" s="241">
        <v>0</v>
      </c>
      <c r="K73" s="224">
        <v>0</v>
      </c>
    </row>
    <row r="74" spans="1:11" s="8" customFormat="1" ht="9.75" customHeight="1">
      <c r="A74" s="20">
        <v>312012</v>
      </c>
      <c r="B74" s="30" t="s">
        <v>362</v>
      </c>
      <c r="C74" s="50">
        <v>0</v>
      </c>
      <c r="D74" s="164">
        <v>0</v>
      </c>
      <c r="E74" s="164">
        <v>0</v>
      </c>
      <c r="F74" s="135">
        <v>0</v>
      </c>
      <c r="G74" s="135">
        <v>0</v>
      </c>
      <c r="H74" s="135">
        <v>2332</v>
      </c>
      <c r="I74" s="135">
        <v>2000</v>
      </c>
      <c r="J74" s="241">
        <v>0</v>
      </c>
      <c r="K74" s="224">
        <v>0</v>
      </c>
    </row>
    <row r="75" spans="1:11" s="8" customFormat="1" ht="13.5" customHeight="1" thickBot="1">
      <c r="A75" s="31" t="s">
        <v>47</v>
      </c>
      <c r="B75" s="293"/>
      <c r="C75" s="294">
        <f aca="true" t="shared" si="5" ref="C75:H75">SUM(C57,C52,C30,C20,C15,C5)</f>
        <v>616688</v>
      </c>
      <c r="D75" s="295">
        <f t="shared" si="5"/>
        <v>633249</v>
      </c>
      <c r="E75" s="295">
        <f t="shared" si="5"/>
        <v>744332</v>
      </c>
      <c r="F75" s="296">
        <f>SUM(F57,F52,F30,F20,F15,F5)</f>
        <v>806908</v>
      </c>
      <c r="G75" s="296">
        <f>SUM(G57,G52,G30,G20,G15,G5)</f>
        <v>772630</v>
      </c>
      <c r="H75" s="296">
        <f t="shared" si="5"/>
        <v>802863</v>
      </c>
      <c r="I75" s="296">
        <f>SUM(I57,I52,I30,I20,I15,I5)</f>
        <v>708842</v>
      </c>
      <c r="J75" s="296">
        <f>SUM(J57,J52,J30,J20,J15,J5)</f>
        <v>707442</v>
      </c>
      <c r="K75" s="295">
        <f>SUM(K57,K52,K30,K20,K15,K5)</f>
        <v>708042</v>
      </c>
    </row>
    <row r="76" spans="1:11" s="8" customFormat="1" ht="12.75" thickBot="1" thickTop="1">
      <c r="A76" s="286"/>
      <c r="B76" s="34"/>
      <c r="C76" s="45"/>
      <c r="D76" s="45"/>
      <c r="E76" s="45"/>
      <c r="F76" s="45"/>
      <c r="G76" s="45"/>
      <c r="H76" s="45"/>
      <c r="I76" s="292"/>
      <c r="J76" s="246"/>
      <c r="K76" s="220"/>
    </row>
    <row r="77" spans="1:11" s="8" customFormat="1" ht="34.5" thickTop="1">
      <c r="A77" s="287" t="s">
        <v>48</v>
      </c>
      <c r="B77" s="288"/>
      <c r="C77" s="289" t="s">
        <v>317</v>
      </c>
      <c r="D77" s="290" t="s">
        <v>329</v>
      </c>
      <c r="E77" s="290" t="s">
        <v>339</v>
      </c>
      <c r="F77" s="290" t="s">
        <v>355</v>
      </c>
      <c r="G77" s="290" t="s">
        <v>356</v>
      </c>
      <c r="H77" s="290" t="s">
        <v>357</v>
      </c>
      <c r="I77" s="291" t="s">
        <v>393</v>
      </c>
      <c r="J77" s="250" t="s">
        <v>363</v>
      </c>
      <c r="K77" s="221" t="s">
        <v>364</v>
      </c>
    </row>
    <row r="78" spans="1:11" s="8" customFormat="1" ht="11.25">
      <c r="A78" s="15" t="s">
        <v>49</v>
      </c>
      <c r="B78" s="16"/>
      <c r="C78" s="57">
        <v>0</v>
      </c>
      <c r="D78" s="141">
        <f>SUM(D79)</f>
        <v>0</v>
      </c>
      <c r="E78" s="141">
        <v>0</v>
      </c>
      <c r="F78" s="141">
        <f>SUM(F79)</f>
        <v>0</v>
      </c>
      <c r="G78" s="141">
        <v>0</v>
      </c>
      <c r="H78" s="141">
        <f>SUM(H79+H80)</f>
        <v>110743.4</v>
      </c>
      <c r="I78" s="194">
        <v>0</v>
      </c>
      <c r="J78" s="194">
        <v>0</v>
      </c>
      <c r="K78" s="232">
        <v>0</v>
      </c>
    </row>
    <row r="79" spans="1:11" s="8" customFormat="1" ht="11.25">
      <c r="A79" s="27">
        <v>322001</v>
      </c>
      <c r="B79" s="14" t="s">
        <v>366</v>
      </c>
      <c r="C79" s="50"/>
      <c r="D79" s="135">
        <v>0</v>
      </c>
      <c r="E79" s="135">
        <v>0</v>
      </c>
      <c r="F79" s="135">
        <v>0</v>
      </c>
      <c r="G79" s="135">
        <v>0</v>
      </c>
      <c r="H79" s="135">
        <v>95687.4</v>
      </c>
      <c r="I79" s="195">
        <v>0</v>
      </c>
      <c r="J79" s="247">
        <v>0</v>
      </c>
      <c r="K79" s="233">
        <v>0</v>
      </c>
    </row>
    <row r="80" spans="1:11" s="8" customFormat="1" ht="11.25">
      <c r="A80" s="159">
        <v>325</v>
      </c>
      <c r="B80" s="259" t="s">
        <v>365</v>
      </c>
      <c r="C80" s="257"/>
      <c r="D80" s="258">
        <v>0</v>
      </c>
      <c r="E80" s="258">
        <v>0</v>
      </c>
      <c r="F80" s="258">
        <v>0</v>
      </c>
      <c r="G80" s="258">
        <v>0</v>
      </c>
      <c r="H80" s="258">
        <v>15056</v>
      </c>
      <c r="I80" s="201">
        <v>0</v>
      </c>
      <c r="J80" s="247">
        <v>0</v>
      </c>
      <c r="K80" s="233">
        <v>0</v>
      </c>
    </row>
    <row r="81" spans="1:11" s="8" customFormat="1" ht="12" thickBot="1">
      <c r="A81" s="31" t="s">
        <v>50</v>
      </c>
      <c r="B81" s="32"/>
      <c r="C81" s="58">
        <f>SUM(C78)</f>
        <v>0</v>
      </c>
      <c r="D81" s="142">
        <f>SUM(D78)</f>
        <v>0</v>
      </c>
      <c r="E81" s="142">
        <v>0</v>
      </c>
      <c r="F81" s="142">
        <f aca="true" t="shared" si="6" ref="F81:K81">SUM(F78)</f>
        <v>0</v>
      </c>
      <c r="G81" s="142">
        <f t="shared" si="6"/>
        <v>0</v>
      </c>
      <c r="H81" s="142">
        <f t="shared" si="6"/>
        <v>110743.4</v>
      </c>
      <c r="I81" s="142">
        <f t="shared" si="6"/>
        <v>0</v>
      </c>
      <c r="J81" s="142">
        <f t="shared" si="6"/>
        <v>0</v>
      </c>
      <c r="K81" s="231">
        <f t="shared" si="6"/>
        <v>0</v>
      </c>
    </row>
    <row r="82" spans="1:11" s="8" customFormat="1" ht="12.75" thickBot="1" thickTop="1">
      <c r="A82" s="33"/>
      <c r="B82" s="34"/>
      <c r="C82" s="45"/>
      <c r="D82" s="45"/>
      <c r="E82" s="45"/>
      <c r="F82" s="45"/>
      <c r="G82" s="45"/>
      <c r="H82" s="45"/>
      <c r="I82" s="192"/>
      <c r="J82" s="246"/>
      <c r="K82" s="234"/>
    </row>
    <row r="83" spans="1:11" s="8" customFormat="1" ht="31.5" customHeight="1" thickBot="1" thickTop="1">
      <c r="A83" s="35" t="s">
        <v>51</v>
      </c>
      <c r="B83" s="36"/>
      <c r="C83" s="11" t="s">
        <v>306</v>
      </c>
      <c r="D83" s="143" t="s">
        <v>329</v>
      </c>
      <c r="E83" s="143" t="s">
        <v>339</v>
      </c>
      <c r="F83" s="143" t="s">
        <v>355</v>
      </c>
      <c r="G83" s="143" t="s">
        <v>356</v>
      </c>
      <c r="H83" s="143" t="s">
        <v>357</v>
      </c>
      <c r="I83" s="193" t="s">
        <v>393</v>
      </c>
      <c r="J83" s="253" t="s">
        <v>363</v>
      </c>
      <c r="K83" s="235" t="s">
        <v>364</v>
      </c>
    </row>
    <row r="84" spans="1:11" s="8" customFormat="1" ht="12.75" customHeight="1" thickTop="1">
      <c r="A84" s="15" t="s">
        <v>52</v>
      </c>
      <c r="B84" s="16"/>
      <c r="C84" s="57">
        <f>SUM(C85:C89)</f>
        <v>145173</v>
      </c>
      <c r="D84" s="57">
        <f>SUM(D85:D89)</f>
        <v>29509</v>
      </c>
      <c r="E84" s="57">
        <f>SUM(E85:E89)</f>
        <v>197382</v>
      </c>
      <c r="F84" s="141">
        <f aca="true" t="shared" si="7" ref="F84:K84">SUM(F86,F88)</f>
        <v>422</v>
      </c>
      <c r="G84" s="141">
        <f t="shared" si="7"/>
        <v>118000</v>
      </c>
      <c r="H84" s="141">
        <f t="shared" si="7"/>
        <v>138571.68</v>
      </c>
      <c r="I84" s="141">
        <f t="shared" si="7"/>
        <v>0</v>
      </c>
      <c r="J84" s="271">
        <f t="shared" si="7"/>
        <v>0</v>
      </c>
      <c r="K84" s="230">
        <f t="shared" si="7"/>
        <v>0</v>
      </c>
    </row>
    <row r="85" spans="1:11" s="8" customFormat="1" ht="9.75" customHeight="1">
      <c r="A85" s="68">
        <v>411006</v>
      </c>
      <c r="B85" s="67" t="s">
        <v>303</v>
      </c>
      <c r="C85" s="69">
        <v>0</v>
      </c>
      <c r="D85" s="144">
        <v>0</v>
      </c>
      <c r="E85" s="200">
        <v>0</v>
      </c>
      <c r="F85" s="206">
        <v>0</v>
      </c>
      <c r="G85" s="203">
        <v>0</v>
      </c>
      <c r="H85" s="202">
        <v>0</v>
      </c>
      <c r="I85" s="187">
        <v>0</v>
      </c>
      <c r="J85" s="254">
        <v>0</v>
      </c>
      <c r="K85" s="236">
        <v>0</v>
      </c>
    </row>
    <row r="86" spans="1:11" s="8" customFormat="1" ht="9.75" customHeight="1">
      <c r="A86" s="68">
        <v>454001</v>
      </c>
      <c r="B86" s="67" t="s">
        <v>70</v>
      </c>
      <c r="C86" s="69">
        <v>116977</v>
      </c>
      <c r="D86" s="144">
        <v>21000</v>
      </c>
      <c r="E86" s="200">
        <v>197382</v>
      </c>
      <c r="F86" s="207">
        <v>0</v>
      </c>
      <c r="G86" s="203">
        <v>118000</v>
      </c>
      <c r="H86" s="203">
        <v>136612</v>
      </c>
      <c r="I86" s="187">
        <v>0</v>
      </c>
      <c r="J86" s="254">
        <v>0</v>
      </c>
      <c r="K86" s="236">
        <v>0</v>
      </c>
    </row>
    <row r="87" spans="1:11" s="8" customFormat="1" ht="9.75" customHeight="1">
      <c r="A87" s="68">
        <v>456002</v>
      </c>
      <c r="B87" s="67" t="s">
        <v>318</v>
      </c>
      <c r="C87" s="69">
        <v>8000</v>
      </c>
      <c r="D87" s="144">
        <v>8000</v>
      </c>
      <c r="E87" s="200">
        <v>0</v>
      </c>
      <c r="F87" s="208">
        <v>0</v>
      </c>
      <c r="G87" s="203">
        <v>0</v>
      </c>
      <c r="H87" s="204">
        <v>0</v>
      </c>
      <c r="I87" s="187">
        <v>0</v>
      </c>
      <c r="J87" s="254">
        <v>0</v>
      </c>
      <c r="K87" s="236">
        <v>0</v>
      </c>
    </row>
    <row r="88" spans="1:11" s="8" customFormat="1" ht="9.75" customHeight="1">
      <c r="A88" s="20">
        <v>453</v>
      </c>
      <c r="B88" s="18" t="s">
        <v>53</v>
      </c>
      <c r="C88" s="50">
        <v>726</v>
      </c>
      <c r="D88" s="135">
        <v>509</v>
      </c>
      <c r="E88" s="135">
        <v>0</v>
      </c>
      <c r="F88" s="135">
        <v>422</v>
      </c>
      <c r="G88" s="173">
        <v>0</v>
      </c>
      <c r="H88" s="164">
        <v>1959.68</v>
      </c>
      <c r="I88" s="201">
        <v>0</v>
      </c>
      <c r="J88" s="247">
        <v>0</v>
      </c>
      <c r="K88" s="224">
        <v>0</v>
      </c>
    </row>
    <row r="89" spans="1:11" s="8" customFormat="1" ht="9.75" customHeight="1" hidden="1">
      <c r="A89" s="20">
        <v>514002</v>
      </c>
      <c r="B89" s="18" t="s">
        <v>319</v>
      </c>
      <c r="C89" s="50">
        <v>19470</v>
      </c>
      <c r="D89" s="135">
        <v>0</v>
      </c>
      <c r="E89" s="135">
        <v>0</v>
      </c>
      <c r="F89" s="135"/>
      <c r="G89" s="135"/>
      <c r="H89" s="164"/>
      <c r="I89" s="201"/>
      <c r="J89" s="247"/>
      <c r="K89" s="224">
        <v>0</v>
      </c>
    </row>
    <row r="90" spans="1:14" s="8" customFormat="1" ht="13.5" customHeight="1">
      <c r="A90" s="37" t="s">
        <v>51</v>
      </c>
      <c r="B90" s="38"/>
      <c r="C90" s="59">
        <f aca="true" t="shared" si="8" ref="C90:H90">SUM(C84)</f>
        <v>145173</v>
      </c>
      <c r="D90" s="145">
        <f t="shared" si="8"/>
        <v>29509</v>
      </c>
      <c r="E90" s="145">
        <f t="shared" si="8"/>
        <v>197382</v>
      </c>
      <c r="F90" s="145">
        <f t="shared" si="8"/>
        <v>422</v>
      </c>
      <c r="G90" s="145">
        <f t="shared" si="8"/>
        <v>118000</v>
      </c>
      <c r="H90" s="205">
        <f t="shared" si="8"/>
        <v>138571.68</v>
      </c>
      <c r="I90" s="270">
        <v>0</v>
      </c>
      <c r="J90" s="255">
        <v>0</v>
      </c>
      <c r="K90" s="274">
        <v>0</v>
      </c>
      <c r="N90" s="7"/>
    </row>
    <row r="91" spans="1:11" s="8" customFormat="1" ht="11.25">
      <c r="A91" s="39"/>
      <c r="B91" s="18"/>
      <c r="C91" s="60"/>
      <c r="D91" s="146"/>
      <c r="E91" s="146"/>
      <c r="F91" s="146"/>
      <c r="G91" s="146"/>
      <c r="H91" s="210"/>
      <c r="I91" s="209"/>
      <c r="J91" s="248"/>
      <c r="K91" s="275"/>
    </row>
    <row r="92" spans="1:11" s="8" customFormat="1" ht="15">
      <c r="A92" s="40" t="s">
        <v>0</v>
      </c>
      <c r="B92" s="41"/>
      <c r="C92" s="61">
        <f aca="true" t="shared" si="9" ref="C92:J92">C75</f>
        <v>616688</v>
      </c>
      <c r="D92" s="147">
        <f t="shared" si="9"/>
        <v>633249</v>
      </c>
      <c r="E92" s="147">
        <f t="shared" si="9"/>
        <v>744332</v>
      </c>
      <c r="F92" s="147">
        <f t="shared" si="9"/>
        <v>806908</v>
      </c>
      <c r="G92" s="147">
        <f t="shared" si="9"/>
        <v>772630</v>
      </c>
      <c r="H92" s="147">
        <f t="shared" si="9"/>
        <v>802863</v>
      </c>
      <c r="I92" s="147">
        <f t="shared" si="9"/>
        <v>708842</v>
      </c>
      <c r="J92" s="272">
        <f t="shared" si="9"/>
        <v>707442</v>
      </c>
      <c r="K92" s="276">
        <f>K75</f>
        <v>708042</v>
      </c>
    </row>
    <row r="93" spans="1:11" s="8" customFormat="1" ht="15">
      <c r="A93" s="40" t="s">
        <v>48</v>
      </c>
      <c r="B93" s="41"/>
      <c r="C93" s="61">
        <f>C81</f>
        <v>0</v>
      </c>
      <c r="D93" s="147">
        <f>D81</f>
        <v>0</v>
      </c>
      <c r="E93" s="147">
        <f>E81</f>
        <v>0</v>
      </c>
      <c r="F93" s="147">
        <f>F81</f>
        <v>0</v>
      </c>
      <c r="G93" s="147">
        <v>0</v>
      </c>
      <c r="H93" s="147">
        <f>H81</f>
        <v>110743.4</v>
      </c>
      <c r="I93" s="196">
        <v>0</v>
      </c>
      <c r="J93" s="256">
        <v>0</v>
      </c>
      <c r="K93" s="237">
        <v>0</v>
      </c>
    </row>
    <row r="94" spans="1:11" ht="15">
      <c r="A94" s="40" t="s">
        <v>51</v>
      </c>
      <c r="B94" s="41"/>
      <c r="C94" s="61">
        <v>145173</v>
      </c>
      <c r="D94" s="147">
        <v>29509</v>
      </c>
      <c r="E94" s="147">
        <v>197382</v>
      </c>
      <c r="F94" s="147">
        <v>422</v>
      </c>
      <c r="G94" s="147">
        <v>118000</v>
      </c>
      <c r="H94" s="147">
        <v>138572</v>
      </c>
      <c r="I94" s="196">
        <v>0</v>
      </c>
      <c r="J94" s="249">
        <v>0</v>
      </c>
      <c r="K94" s="237">
        <v>0</v>
      </c>
    </row>
    <row r="95" spans="1:11" ht="33" customHeight="1" thickBot="1">
      <c r="A95" s="42" t="s">
        <v>54</v>
      </c>
      <c r="B95" s="43"/>
      <c r="C95" s="62">
        <f aca="true" t="shared" si="10" ref="C95:J95">C92+C93+C94</f>
        <v>761861</v>
      </c>
      <c r="D95" s="62">
        <f>D92+D93+D94</f>
        <v>662758</v>
      </c>
      <c r="E95" s="62">
        <f>E92+E93+E94</f>
        <v>941714</v>
      </c>
      <c r="F95" s="62">
        <f t="shared" si="10"/>
        <v>807330</v>
      </c>
      <c r="G95" s="62">
        <f t="shared" si="10"/>
        <v>890630</v>
      </c>
      <c r="H95" s="184">
        <f>H92+H93+H94</f>
        <v>1052178.4</v>
      </c>
      <c r="I95" s="184">
        <f t="shared" si="10"/>
        <v>708842</v>
      </c>
      <c r="J95" s="273">
        <f t="shared" si="10"/>
        <v>707442</v>
      </c>
      <c r="K95" s="238">
        <f>K92+K93+K94</f>
        <v>708042</v>
      </c>
    </row>
    <row r="96" ht="13.5" thickTop="1"/>
    <row r="98" ht="15.75">
      <c r="B98" s="44"/>
    </row>
    <row r="109" spans="1:2" ht="12.75">
      <c r="A109" s="5"/>
      <c r="B109" s="4"/>
    </row>
    <row r="110" spans="1:2" ht="12.75">
      <c r="A110" s="5"/>
      <c r="B110" s="4"/>
    </row>
    <row r="111" spans="1:2" ht="12.75">
      <c r="A111" s="5"/>
      <c r="B111" s="4"/>
    </row>
    <row r="112" spans="1:2" ht="12.75">
      <c r="A112" s="5"/>
      <c r="B112" s="4"/>
    </row>
    <row r="113" spans="1:2" ht="12.75">
      <c r="A113" s="5"/>
      <c r="B113" s="4"/>
    </row>
    <row r="114" spans="1:2" ht="12.75">
      <c r="A114" s="5"/>
      <c r="B114" s="4"/>
    </row>
    <row r="115" spans="1:2" ht="12.75">
      <c r="A115" s="5"/>
      <c r="B115" s="4"/>
    </row>
    <row r="116" spans="1:2" ht="12.75">
      <c r="A116" s="5"/>
      <c r="B116" s="4"/>
    </row>
    <row r="117" spans="1:2" ht="12.75">
      <c r="A117" s="5"/>
      <c r="B117" s="4"/>
    </row>
    <row r="118" spans="1:2" ht="12.75">
      <c r="A118" s="5"/>
      <c r="B118" s="4"/>
    </row>
    <row r="119" spans="1:2" ht="12.75">
      <c r="A119" s="5"/>
      <c r="B119" s="4"/>
    </row>
    <row r="120" spans="1:2" ht="12.75">
      <c r="A120" s="5"/>
      <c r="B120" s="4"/>
    </row>
    <row r="121" spans="1:2" ht="12.75">
      <c r="A121" s="5"/>
      <c r="B121" s="4"/>
    </row>
    <row r="122" spans="1:2" ht="12.75">
      <c r="A122" s="5"/>
      <c r="B122" s="4"/>
    </row>
    <row r="123" spans="1:2" ht="12.75">
      <c r="A123" s="5"/>
      <c r="B123" s="4"/>
    </row>
    <row r="124" spans="1:2" ht="12.75">
      <c r="A124" s="5"/>
      <c r="B124" s="4"/>
    </row>
    <row r="125" spans="1:2" ht="12.75">
      <c r="A125" s="5"/>
      <c r="B125" s="4"/>
    </row>
    <row r="126" spans="1:2" ht="12.75">
      <c r="A126" s="5"/>
      <c r="B126" s="4"/>
    </row>
    <row r="127" spans="1:2" ht="12.75">
      <c r="A127" s="5"/>
      <c r="B127" s="4"/>
    </row>
    <row r="128" spans="1:2" ht="12.75">
      <c r="A128" s="5"/>
      <c r="B128" s="4"/>
    </row>
    <row r="129" spans="1:2" ht="12.75">
      <c r="A129" s="5"/>
      <c r="B129" s="4"/>
    </row>
    <row r="130" spans="1:2" ht="12.75">
      <c r="A130" s="5"/>
      <c r="B130" s="4"/>
    </row>
    <row r="131" spans="1:2" ht="12.75">
      <c r="A131" s="5"/>
      <c r="B131" s="4"/>
    </row>
    <row r="132" spans="1:2" ht="12.75">
      <c r="A132" s="5"/>
      <c r="B132" s="4"/>
    </row>
    <row r="133" spans="1:2" ht="12.75">
      <c r="A133" s="5"/>
      <c r="B133" s="4"/>
    </row>
    <row r="134" spans="1:2" ht="12.75">
      <c r="A134" s="5"/>
      <c r="B134" s="4"/>
    </row>
    <row r="135" spans="1:2" ht="12.75">
      <c r="A135" s="5"/>
      <c r="B135" s="4"/>
    </row>
    <row r="136" spans="1:2" ht="12.75">
      <c r="A136" s="5"/>
      <c r="B136" s="4"/>
    </row>
    <row r="137" spans="1:2" ht="12.75">
      <c r="A137" s="5"/>
      <c r="B137" s="4"/>
    </row>
    <row r="138" spans="1:2" ht="12.75">
      <c r="A138" s="5"/>
      <c r="B138" s="4"/>
    </row>
    <row r="139" spans="1:2" ht="12.75">
      <c r="A139" s="5"/>
      <c r="B139" s="4"/>
    </row>
    <row r="140" spans="1:2" ht="12.75">
      <c r="A140" s="5"/>
      <c r="B140" s="4"/>
    </row>
    <row r="141" spans="1:2" ht="12.75">
      <c r="A141" s="5"/>
      <c r="B141" s="4"/>
    </row>
    <row r="142" spans="1:2" ht="12.75">
      <c r="A142" s="5"/>
      <c r="B142" s="4"/>
    </row>
    <row r="143" spans="1:2" ht="12.75">
      <c r="A143" s="5"/>
      <c r="B143" s="4"/>
    </row>
    <row r="144" spans="1:2" ht="12.75">
      <c r="A144" s="5"/>
      <c r="B144" s="4"/>
    </row>
    <row r="145" spans="1:2" ht="12.75">
      <c r="A145" s="5"/>
      <c r="B145" s="4"/>
    </row>
    <row r="146" spans="1:2" ht="12.75">
      <c r="A146" s="5"/>
      <c r="B146" s="4"/>
    </row>
    <row r="147" spans="1:2" ht="12.75">
      <c r="A147" s="5"/>
      <c r="B147" s="4"/>
    </row>
    <row r="148" spans="1:2" ht="12.75">
      <c r="A148" s="5"/>
      <c r="B148" s="4"/>
    </row>
    <row r="149" spans="1:2" ht="12.75">
      <c r="A149" s="5"/>
      <c r="B149" s="4"/>
    </row>
    <row r="150" spans="1:2" ht="12.75">
      <c r="A150" s="5"/>
      <c r="B150" s="4"/>
    </row>
    <row r="151" spans="1:2" ht="12.75">
      <c r="A151" s="5"/>
      <c r="B151" s="4"/>
    </row>
    <row r="152" spans="1:2" ht="12.75">
      <c r="A152" s="5"/>
      <c r="B152" s="4"/>
    </row>
    <row r="153" spans="1:2" ht="12.75">
      <c r="A153" s="5"/>
      <c r="B153" s="4"/>
    </row>
    <row r="154" spans="1:2" ht="12.75">
      <c r="A154" s="5"/>
      <c r="B154" s="4"/>
    </row>
    <row r="155" spans="1:2" ht="12.75">
      <c r="A155" s="5"/>
      <c r="B155" s="4"/>
    </row>
    <row r="156" spans="1:2" ht="12.75">
      <c r="A156" s="5"/>
      <c r="B156" s="4"/>
    </row>
    <row r="157" spans="1:2" ht="12.75">
      <c r="A157" s="5"/>
      <c r="B157" s="4"/>
    </row>
    <row r="158" spans="1:2" ht="12.75">
      <c r="A158" s="5"/>
      <c r="B158" s="4"/>
    </row>
    <row r="159" spans="1:2" ht="12.75">
      <c r="A159" s="5"/>
      <c r="B159" s="4"/>
    </row>
    <row r="160" spans="1:2" ht="12.75">
      <c r="A160" s="5"/>
      <c r="B160" s="4"/>
    </row>
    <row r="161" spans="1:2" ht="12.75">
      <c r="A161" s="5"/>
      <c r="B161" s="4"/>
    </row>
    <row r="162" spans="1:2" ht="12.75">
      <c r="A162" s="5"/>
      <c r="B162" s="4"/>
    </row>
    <row r="163" spans="1:2" ht="12.75">
      <c r="A163" s="5"/>
      <c r="B163" s="4"/>
    </row>
    <row r="164" spans="1:2" ht="12.75">
      <c r="A164" s="5"/>
      <c r="B164" s="4"/>
    </row>
    <row r="165" spans="1:2" ht="12.75">
      <c r="A165" s="5"/>
      <c r="B165" s="4"/>
    </row>
    <row r="166" spans="1:2" ht="12.75">
      <c r="A166" s="5"/>
      <c r="B166" s="4"/>
    </row>
    <row r="167" spans="1:2" ht="12.75">
      <c r="A167" s="5"/>
      <c r="B167" s="4"/>
    </row>
    <row r="168" spans="1:2" ht="12.75">
      <c r="A168" s="5"/>
      <c r="B168" s="4"/>
    </row>
    <row r="169" spans="1:2" ht="12.75">
      <c r="A169" s="5"/>
      <c r="B169" s="4"/>
    </row>
    <row r="170" spans="1:2" ht="12.75">
      <c r="A170" s="5"/>
      <c r="B170" s="4"/>
    </row>
    <row r="171" spans="1:2" ht="12.75">
      <c r="A171" s="5"/>
      <c r="B171" s="4"/>
    </row>
    <row r="172" spans="1:2" ht="12.75">
      <c r="A172" s="5"/>
      <c r="B172" s="4"/>
    </row>
    <row r="173" spans="1:2" ht="12.75">
      <c r="A173" s="5"/>
      <c r="B173" s="4"/>
    </row>
    <row r="174" spans="1:2" ht="12.75">
      <c r="A174" s="5"/>
      <c r="B174" s="4"/>
    </row>
    <row r="175" spans="1:2" ht="12.75">
      <c r="A175" s="5"/>
      <c r="B175" s="4"/>
    </row>
    <row r="176" spans="1:2" ht="12.75">
      <c r="A176" s="5"/>
      <c r="B176" s="4"/>
    </row>
    <row r="177" spans="1:2" ht="12.75">
      <c r="A177" s="5"/>
      <c r="B177" s="4"/>
    </row>
    <row r="178" spans="1:2" ht="12.75">
      <c r="A178" s="5"/>
      <c r="B178" s="4"/>
    </row>
    <row r="179" spans="1:2" ht="12.75">
      <c r="A179" s="5"/>
      <c r="B179" s="4"/>
    </row>
    <row r="180" spans="1:2" ht="12.75">
      <c r="A180" s="5"/>
      <c r="B180" s="4"/>
    </row>
    <row r="181" spans="1:2" ht="12.75">
      <c r="A181" s="5"/>
      <c r="B181" s="4"/>
    </row>
    <row r="182" spans="1:2" ht="12.75">
      <c r="A182" s="5"/>
      <c r="B182" s="4"/>
    </row>
    <row r="183" spans="1:2" ht="12.75">
      <c r="A183" s="5"/>
      <c r="B183" s="4"/>
    </row>
    <row r="184" spans="1:2" ht="12.75">
      <c r="A184" s="5"/>
      <c r="B184" s="4"/>
    </row>
    <row r="185" spans="1:2" ht="12.75">
      <c r="A185" s="5"/>
      <c r="B185" s="4"/>
    </row>
    <row r="186" spans="1:2" ht="12.75">
      <c r="A186" s="5"/>
      <c r="B186" s="4"/>
    </row>
    <row r="187" spans="1:2" ht="12.75">
      <c r="A187" s="5"/>
      <c r="B187" s="4"/>
    </row>
    <row r="188" spans="1:2" ht="12.75">
      <c r="A188" s="5"/>
      <c r="B188" s="4"/>
    </row>
    <row r="189" spans="1:2" ht="12.75">
      <c r="A189" s="5"/>
      <c r="B189" s="4"/>
    </row>
    <row r="190" spans="1:2" ht="12.75">
      <c r="A190" s="5"/>
      <c r="B190" s="4"/>
    </row>
    <row r="191" spans="1:2" ht="12.75">
      <c r="A191" s="5"/>
      <c r="B191" s="4"/>
    </row>
    <row r="192" spans="1:2" ht="12.75">
      <c r="A192" s="5"/>
      <c r="B192" s="4"/>
    </row>
    <row r="193" spans="1:2" ht="12.75">
      <c r="A193" s="5"/>
      <c r="B193" s="4"/>
    </row>
    <row r="194" spans="1:2" ht="12.75">
      <c r="A194" s="5"/>
      <c r="B194" s="4"/>
    </row>
    <row r="195" spans="1:2" ht="12.75">
      <c r="A195" s="5"/>
      <c r="B195" s="4"/>
    </row>
    <row r="196" spans="1:2" ht="12.75">
      <c r="A196" s="5"/>
      <c r="B196" s="4"/>
    </row>
    <row r="197" spans="1:2" ht="12.75">
      <c r="A197" s="5"/>
      <c r="B197" s="4"/>
    </row>
    <row r="198" spans="1:2" ht="12.75">
      <c r="A198" s="5"/>
      <c r="B198" s="4"/>
    </row>
    <row r="199" spans="1:2" ht="12.75">
      <c r="A199" s="5"/>
      <c r="B199" s="4"/>
    </row>
    <row r="200" spans="1:2" ht="12.75">
      <c r="A200" s="5"/>
      <c r="B200" s="4"/>
    </row>
    <row r="201" spans="1:2" ht="12.75">
      <c r="A201" s="5"/>
      <c r="B201" s="4"/>
    </row>
    <row r="202" spans="1:2" ht="12.75">
      <c r="A202" s="5"/>
      <c r="B202" s="4"/>
    </row>
    <row r="203" spans="1:2" ht="12.75">
      <c r="A203" s="5"/>
      <c r="B203" s="4"/>
    </row>
    <row r="204" spans="1:2" ht="12.75">
      <c r="A204" s="5"/>
      <c r="B204" s="4"/>
    </row>
    <row r="205" spans="1:2" ht="12.75">
      <c r="A205" s="5"/>
      <c r="B205" s="4"/>
    </row>
    <row r="206" spans="1:2" ht="12.75">
      <c r="A206" s="5"/>
      <c r="B206" s="4"/>
    </row>
    <row r="207" spans="1:2" ht="12.75">
      <c r="A207" s="5"/>
      <c r="B207" s="4"/>
    </row>
    <row r="208" spans="1:2" ht="12.75">
      <c r="A208" s="5"/>
      <c r="B208" s="4"/>
    </row>
    <row r="209" spans="1:2" ht="12.75">
      <c r="A209" s="5"/>
      <c r="B209" s="4"/>
    </row>
    <row r="210" spans="1:2" ht="12.75">
      <c r="A210" s="5"/>
      <c r="B210" s="4"/>
    </row>
    <row r="211" spans="1:2" ht="12.75">
      <c r="A211" s="5"/>
      <c r="B211" s="4"/>
    </row>
    <row r="212" spans="1:2" ht="12.75">
      <c r="A212" s="5"/>
      <c r="B212" s="4"/>
    </row>
    <row r="213" spans="1:2" ht="12.75">
      <c r="A213" s="5"/>
      <c r="B213" s="4"/>
    </row>
    <row r="214" spans="1:2" ht="12.75">
      <c r="A214" s="5"/>
      <c r="B214" s="4"/>
    </row>
    <row r="215" spans="1:2" ht="12.75">
      <c r="A215" s="5"/>
      <c r="B215" s="4"/>
    </row>
    <row r="216" spans="1:2" ht="12.75">
      <c r="A216" s="5"/>
      <c r="B216" s="4"/>
    </row>
    <row r="217" spans="1:2" ht="12.75">
      <c r="A217" s="5"/>
      <c r="B217" s="4"/>
    </row>
    <row r="218" spans="1:2" ht="12.75">
      <c r="A218" s="5"/>
      <c r="B218" s="4"/>
    </row>
    <row r="219" spans="1:2" ht="12.75">
      <c r="A219" s="5"/>
      <c r="B219" s="4"/>
    </row>
    <row r="220" spans="1:2" ht="12.75">
      <c r="A220" s="5"/>
      <c r="B220" s="4"/>
    </row>
    <row r="221" spans="1:2" ht="12.75">
      <c r="A221" s="5"/>
      <c r="B221" s="4"/>
    </row>
    <row r="222" spans="1:2" ht="12.75">
      <c r="A222" s="5"/>
      <c r="B222" s="4"/>
    </row>
    <row r="223" spans="1:2" ht="12.75">
      <c r="A223" s="5"/>
      <c r="B223" s="4"/>
    </row>
  </sheetData>
  <sheetProtection/>
  <mergeCells count="1">
    <mergeCell ref="A1:B1"/>
  </mergeCells>
  <printOptions/>
  <pageMargins left="0.7086614173228347" right="0.11811023622047245" top="0.2362204724409449" bottom="0.1968503937007874" header="0.11811023622047245" footer="0.11811023622047245"/>
  <pageSetup horizontalDpi="600" verticalDpi="600" orientation="landscape" paperSize="9" scale="90" r:id="rId1"/>
  <headerFooter alignWithMargins="0">
    <oddFooter>&amp;L&amp;D&amp;R&amp;P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7.421875" style="0" customWidth="1"/>
    <col min="2" max="2" width="11.8515625" style="0" customWidth="1"/>
    <col min="3" max="3" width="12.140625" style="0" customWidth="1"/>
    <col min="4" max="4" width="26.421875" style="0" customWidth="1"/>
    <col min="12" max="12" width="10.8515625" style="0" customWidth="1"/>
  </cols>
  <sheetData>
    <row r="1" spans="1:11" ht="18">
      <c r="A1" s="303" t="s">
        <v>394</v>
      </c>
      <c r="B1" s="303"/>
      <c r="C1" s="303"/>
      <c r="D1" s="303"/>
      <c r="E1" s="303"/>
      <c r="F1" s="303"/>
      <c r="G1" s="131"/>
      <c r="H1" s="131"/>
      <c r="I1" s="131"/>
      <c r="J1" s="131"/>
      <c r="K1" s="131"/>
    </row>
    <row r="2" ht="12.75">
      <c r="B2" s="70"/>
    </row>
    <row r="3" spans="1:12" ht="50.25" customHeight="1">
      <c r="A3" s="305" t="s">
        <v>243</v>
      </c>
      <c r="B3" s="305"/>
      <c r="C3" s="305"/>
      <c r="D3" s="305"/>
      <c r="E3" s="75" t="s">
        <v>328</v>
      </c>
      <c r="F3" s="75" t="s">
        <v>339</v>
      </c>
      <c r="G3" s="75" t="s">
        <v>355</v>
      </c>
      <c r="H3" s="75" t="s">
        <v>356</v>
      </c>
      <c r="I3" s="75" t="s">
        <v>357</v>
      </c>
      <c r="J3" s="75" t="s">
        <v>393</v>
      </c>
      <c r="K3" s="75" t="s">
        <v>371</v>
      </c>
      <c r="L3" s="75" t="s">
        <v>372</v>
      </c>
    </row>
    <row r="4" spans="1:12" ht="31.5" customHeight="1">
      <c r="A4" s="77" t="s">
        <v>89</v>
      </c>
      <c r="B4" s="78" t="s">
        <v>92</v>
      </c>
      <c r="C4" s="77" t="s">
        <v>90</v>
      </c>
      <c r="D4" s="77" t="s">
        <v>91</v>
      </c>
      <c r="E4" s="304"/>
      <c r="F4" s="304"/>
      <c r="G4" s="199"/>
      <c r="H4" s="166"/>
      <c r="I4" s="186"/>
      <c r="J4" s="186"/>
      <c r="K4" s="186"/>
      <c r="L4" s="186"/>
    </row>
    <row r="5" spans="1:12" ht="21.75" customHeight="1">
      <c r="A5" s="105"/>
      <c r="B5" s="106" t="s">
        <v>244</v>
      </c>
      <c r="C5" s="103"/>
      <c r="D5" s="103" t="s">
        <v>245</v>
      </c>
      <c r="E5" s="104">
        <f>SUM(E6+E10+E16+E20+E21)</f>
        <v>6080</v>
      </c>
      <c r="F5" s="104">
        <f>SUM(F6+F10+F16+F20+F21)</f>
        <v>6920</v>
      </c>
      <c r="G5" s="104">
        <f>SUM(G6+G10+G16+G20+G21)</f>
        <v>6842</v>
      </c>
      <c r="H5" s="104">
        <f>SUM(H6+H10+H16+H20+H21)</f>
        <v>5400</v>
      </c>
      <c r="I5" s="104">
        <f>SUM(I6+I10+I16+I20+I21)</f>
        <v>5400</v>
      </c>
      <c r="J5" s="104">
        <f>SUM(J6+J10+J16+J20+J21+J14)</f>
        <v>4900</v>
      </c>
      <c r="K5" s="104">
        <f>SUM(K6+K10+K16+K20+K21+K14)</f>
        <v>4900</v>
      </c>
      <c r="L5" s="104">
        <f>SUM(L6+L10+L16+L20+L21+L14)</f>
        <v>4900</v>
      </c>
    </row>
    <row r="6" spans="1:12" ht="12.75">
      <c r="A6" s="92">
        <v>41</v>
      </c>
      <c r="B6" s="80"/>
      <c r="C6" s="83">
        <v>633</v>
      </c>
      <c r="D6" s="83" t="s">
        <v>103</v>
      </c>
      <c r="E6" s="116">
        <f>E8</f>
        <v>0</v>
      </c>
      <c r="F6" s="116">
        <f>F7+F8+F9</f>
        <v>210</v>
      </c>
      <c r="G6" s="116">
        <f>G7+G8+G9</f>
        <v>1061</v>
      </c>
      <c r="H6" s="83">
        <f>H8+H9+H7</f>
        <v>400</v>
      </c>
      <c r="I6" s="83">
        <f>I8+I9+I7</f>
        <v>400</v>
      </c>
      <c r="J6" s="83">
        <f>J8+J9+J7</f>
        <v>400</v>
      </c>
      <c r="K6" s="83">
        <f>K8+K9+K7</f>
        <v>400</v>
      </c>
      <c r="L6" s="83">
        <f>L8+L9+L7</f>
        <v>400</v>
      </c>
    </row>
    <row r="7" spans="1:12" ht="12.75" hidden="1">
      <c r="A7" s="92"/>
      <c r="B7" s="80"/>
      <c r="C7" s="83">
        <v>633006</v>
      </c>
      <c r="D7" s="83" t="s">
        <v>57</v>
      </c>
      <c r="E7" s="116">
        <v>0</v>
      </c>
      <c r="F7" s="116">
        <v>46</v>
      </c>
      <c r="G7" s="83">
        <v>308</v>
      </c>
      <c r="H7" s="83">
        <v>300</v>
      </c>
      <c r="I7" s="83">
        <v>300</v>
      </c>
      <c r="J7" s="83">
        <v>300</v>
      </c>
      <c r="K7" s="83">
        <v>300</v>
      </c>
      <c r="L7" s="83">
        <v>300</v>
      </c>
    </row>
    <row r="8" spans="1:12" ht="12.75" hidden="1">
      <c r="A8" s="80"/>
      <c r="B8" s="80"/>
      <c r="C8" s="83">
        <v>633007</v>
      </c>
      <c r="D8" s="83" t="s">
        <v>246</v>
      </c>
      <c r="E8" s="116">
        <v>0</v>
      </c>
      <c r="F8" s="116">
        <v>120</v>
      </c>
      <c r="G8" s="83">
        <v>753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</row>
    <row r="9" spans="1:12" ht="12.75" hidden="1">
      <c r="A9" s="80"/>
      <c r="B9" s="80"/>
      <c r="C9" s="83">
        <v>633011</v>
      </c>
      <c r="D9" s="83" t="s">
        <v>312</v>
      </c>
      <c r="E9" s="116">
        <v>0</v>
      </c>
      <c r="F9" s="116">
        <v>44</v>
      </c>
      <c r="G9" s="83">
        <v>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</row>
    <row r="10" spans="1:12" ht="12.75">
      <c r="A10" s="80"/>
      <c r="B10" s="80"/>
      <c r="C10" s="83">
        <v>634</v>
      </c>
      <c r="D10" s="83" t="s">
        <v>106</v>
      </c>
      <c r="E10" s="116">
        <f aca="true" t="shared" si="0" ref="E10:J10">SUM(E11:E13)</f>
        <v>855</v>
      </c>
      <c r="F10" s="116">
        <f t="shared" si="0"/>
        <v>962</v>
      </c>
      <c r="G10" s="116">
        <f t="shared" si="0"/>
        <v>299</v>
      </c>
      <c r="H10" s="83">
        <f t="shared" si="0"/>
        <v>1400</v>
      </c>
      <c r="I10" s="83">
        <f t="shared" si="0"/>
        <v>1400</v>
      </c>
      <c r="J10" s="83">
        <f t="shared" si="0"/>
        <v>1400</v>
      </c>
      <c r="K10" s="83">
        <f>SUM(K11:K13)</f>
        <v>1400</v>
      </c>
      <c r="L10" s="83">
        <f>SUM(L11:L13)</f>
        <v>1400</v>
      </c>
    </row>
    <row r="11" spans="1:12" ht="12.75" hidden="1">
      <c r="A11" s="80"/>
      <c r="B11" s="80"/>
      <c r="C11" s="83">
        <v>634001</v>
      </c>
      <c r="D11" s="83" t="s">
        <v>247</v>
      </c>
      <c r="E11" s="116">
        <v>575</v>
      </c>
      <c r="F11" s="116">
        <v>566</v>
      </c>
      <c r="G11" s="83">
        <v>299</v>
      </c>
      <c r="H11" s="83">
        <v>1000</v>
      </c>
      <c r="I11" s="83">
        <v>1000</v>
      </c>
      <c r="J11" s="83">
        <v>1000</v>
      </c>
      <c r="K11" s="83">
        <v>1000</v>
      </c>
      <c r="L11" s="83">
        <v>1000</v>
      </c>
    </row>
    <row r="12" spans="1:12" ht="12.75" hidden="1">
      <c r="A12" s="80"/>
      <c r="B12" s="80"/>
      <c r="C12" s="83">
        <v>634002</v>
      </c>
      <c r="D12" s="83" t="s">
        <v>248</v>
      </c>
      <c r="E12" s="116">
        <v>280</v>
      </c>
      <c r="F12" s="116">
        <v>396</v>
      </c>
      <c r="G12" s="83">
        <v>0</v>
      </c>
      <c r="H12" s="83">
        <v>400</v>
      </c>
      <c r="I12" s="83">
        <v>400</v>
      </c>
      <c r="J12" s="83">
        <v>400</v>
      </c>
      <c r="K12" s="83">
        <v>400</v>
      </c>
      <c r="L12" s="83">
        <v>400</v>
      </c>
    </row>
    <row r="13" spans="1:12" ht="12.75" hidden="1">
      <c r="A13" s="80"/>
      <c r="B13" s="80"/>
      <c r="C13" s="83">
        <v>634003</v>
      </c>
      <c r="D13" s="83" t="s">
        <v>249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</row>
    <row r="14" spans="1:12" ht="12.75">
      <c r="A14" s="80"/>
      <c r="B14" s="80"/>
      <c r="C14" s="83">
        <v>635</v>
      </c>
      <c r="D14" s="83" t="s">
        <v>109</v>
      </c>
      <c r="E14" s="83">
        <f>SUM(E15)</f>
        <v>0</v>
      </c>
      <c r="F14" s="83">
        <f aca="true" t="shared" si="1" ref="F14:L14">SUM(F15)</f>
        <v>0</v>
      </c>
      <c r="G14" s="83">
        <f t="shared" si="1"/>
        <v>0</v>
      </c>
      <c r="H14" s="83">
        <f t="shared" si="1"/>
        <v>0</v>
      </c>
      <c r="I14" s="83">
        <f t="shared" si="1"/>
        <v>0</v>
      </c>
      <c r="J14" s="83">
        <f t="shared" si="1"/>
        <v>2500</v>
      </c>
      <c r="K14" s="83">
        <f t="shared" si="1"/>
        <v>2500</v>
      </c>
      <c r="L14" s="83">
        <f t="shared" si="1"/>
        <v>2500</v>
      </c>
    </row>
    <row r="15" spans="1:12" ht="12.75" hidden="1">
      <c r="A15" s="80"/>
      <c r="B15" s="80"/>
      <c r="C15" s="83">
        <v>635004</v>
      </c>
      <c r="D15" s="83" t="s">
        <v>252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2500</v>
      </c>
      <c r="K15" s="83">
        <v>2500</v>
      </c>
      <c r="L15" s="83">
        <v>2500</v>
      </c>
    </row>
    <row r="16" spans="1:12" ht="12.75">
      <c r="A16" s="80"/>
      <c r="B16" s="80"/>
      <c r="C16" s="83">
        <v>637</v>
      </c>
      <c r="D16" s="83" t="s">
        <v>116</v>
      </c>
      <c r="E16" s="83">
        <f aca="true" t="shared" si="2" ref="E16:J16">SUM(E17:E19)</f>
        <v>225</v>
      </c>
      <c r="F16" s="83">
        <f t="shared" si="2"/>
        <v>748</v>
      </c>
      <c r="G16" s="83">
        <f t="shared" si="2"/>
        <v>482</v>
      </c>
      <c r="H16" s="83">
        <f t="shared" si="2"/>
        <v>600</v>
      </c>
      <c r="I16" s="83">
        <f t="shared" si="2"/>
        <v>600</v>
      </c>
      <c r="J16" s="83">
        <f t="shared" si="2"/>
        <v>600</v>
      </c>
      <c r="K16" s="83">
        <f>SUM(K17:K19)</f>
        <v>600</v>
      </c>
      <c r="L16" s="83">
        <f>SUM(L17:L19)</f>
        <v>600</v>
      </c>
    </row>
    <row r="17" spans="1:12" ht="12.75" hidden="1">
      <c r="A17" s="80"/>
      <c r="B17" s="80"/>
      <c r="C17" s="83">
        <v>637001</v>
      </c>
      <c r="D17" s="83" t="s">
        <v>288</v>
      </c>
      <c r="E17" s="83">
        <v>225</v>
      </c>
      <c r="F17" s="83">
        <v>119</v>
      </c>
      <c r="G17" s="83">
        <v>175</v>
      </c>
      <c r="H17" s="83">
        <v>600</v>
      </c>
      <c r="I17" s="83">
        <v>600</v>
      </c>
      <c r="J17" s="83">
        <v>600</v>
      </c>
      <c r="K17" s="83">
        <v>600</v>
      </c>
      <c r="L17" s="83">
        <v>600</v>
      </c>
    </row>
    <row r="18" spans="1:12" ht="12.75" hidden="1">
      <c r="A18" s="80"/>
      <c r="B18" s="80"/>
      <c r="C18" s="83">
        <v>637002</v>
      </c>
      <c r="D18" s="83" t="s">
        <v>180</v>
      </c>
      <c r="E18" s="83">
        <v>0</v>
      </c>
      <c r="F18" s="83">
        <v>0</v>
      </c>
      <c r="G18" s="83"/>
      <c r="H18" s="83"/>
      <c r="I18" s="83"/>
      <c r="J18" s="83">
        <v>0</v>
      </c>
      <c r="K18" s="83">
        <v>0</v>
      </c>
      <c r="L18" s="83">
        <v>0</v>
      </c>
    </row>
    <row r="19" spans="1:12" ht="12.75" hidden="1">
      <c r="A19" s="80"/>
      <c r="B19" s="80"/>
      <c r="C19" s="83">
        <v>637004</v>
      </c>
      <c r="D19" s="83" t="s">
        <v>62</v>
      </c>
      <c r="E19" s="83">
        <v>0</v>
      </c>
      <c r="F19" s="83">
        <v>629</v>
      </c>
      <c r="G19" s="83">
        <v>307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</row>
    <row r="20" spans="1:12" ht="12.75">
      <c r="A20" s="92">
        <v>111</v>
      </c>
      <c r="B20" s="80"/>
      <c r="C20" s="83">
        <v>633</v>
      </c>
      <c r="D20" s="83" t="s">
        <v>103</v>
      </c>
      <c r="E20" s="83">
        <v>4950</v>
      </c>
      <c r="F20" s="83">
        <v>4880</v>
      </c>
      <c r="G20" s="83">
        <v>5000</v>
      </c>
      <c r="H20" s="83">
        <v>3000</v>
      </c>
      <c r="I20" s="83">
        <v>3000</v>
      </c>
      <c r="J20" s="83">
        <v>0</v>
      </c>
      <c r="K20" s="83">
        <v>0</v>
      </c>
      <c r="L20" s="83">
        <v>0</v>
      </c>
    </row>
    <row r="21" spans="1:12" ht="12.75">
      <c r="A21" s="92"/>
      <c r="B21" s="80"/>
      <c r="C21" s="83">
        <v>637</v>
      </c>
      <c r="D21" s="83" t="s">
        <v>116</v>
      </c>
      <c r="E21" s="83">
        <v>50</v>
      </c>
      <c r="F21" s="83">
        <v>120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</row>
    <row r="22" spans="1:12" ht="45">
      <c r="A22" s="114"/>
      <c r="B22" s="106" t="s">
        <v>253</v>
      </c>
      <c r="C22" s="112"/>
      <c r="D22" s="103" t="s">
        <v>274</v>
      </c>
      <c r="E22" s="104">
        <f>SUM(E23+E25+E27)</f>
        <v>0</v>
      </c>
      <c r="F22" s="104">
        <f>SUM(F23+F25+F27)</f>
        <v>0</v>
      </c>
      <c r="G22" s="104">
        <f>SUM(G23+G25+G27)</f>
        <v>0</v>
      </c>
      <c r="H22" s="104">
        <f>SUM(H23+H25+H27)</f>
        <v>0</v>
      </c>
      <c r="I22" s="104">
        <f>SUM(I23+I25+I27)</f>
        <v>0</v>
      </c>
      <c r="J22" s="104">
        <f>SUM(J23+J25+J27+J30)</f>
        <v>1700</v>
      </c>
      <c r="K22" s="104">
        <f>SUM(K23+K25+K27+K30)</f>
        <v>1700</v>
      </c>
      <c r="L22" s="104">
        <f>SUM(L23+L25+L27+L30)</f>
        <v>1700</v>
      </c>
    </row>
    <row r="23" spans="1:12" ht="12.75" hidden="1">
      <c r="A23" s="92">
        <v>41</v>
      </c>
      <c r="B23" s="80"/>
      <c r="C23" s="83">
        <v>632</v>
      </c>
      <c r="D23" s="83" t="s">
        <v>275</v>
      </c>
      <c r="E23" s="83">
        <f>SUM(E24)</f>
        <v>0</v>
      </c>
      <c r="F23" s="83"/>
      <c r="H23" s="83">
        <f>SUM(H24)</f>
        <v>0</v>
      </c>
      <c r="I23" s="83"/>
      <c r="J23" s="83">
        <f>SUM(J24)</f>
        <v>0</v>
      </c>
      <c r="K23" s="83"/>
      <c r="L23" s="83">
        <f>SUM(L24)</f>
        <v>0</v>
      </c>
    </row>
    <row r="24" spans="1:12" ht="12.75" hidden="1">
      <c r="A24" s="92"/>
      <c r="B24" s="80"/>
      <c r="C24" s="83">
        <v>632001</v>
      </c>
      <c r="D24" s="83" t="s">
        <v>275</v>
      </c>
      <c r="E24" s="83">
        <v>0</v>
      </c>
      <c r="F24" s="83"/>
      <c r="H24" s="83">
        <v>0</v>
      </c>
      <c r="I24" s="83"/>
      <c r="J24" s="83">
        <v>0</v>
      </c>
      <c r="K24" s="83"/>
      <c r="L24" s="83">
        <v>0</v>
      </c>
    </row>
    <row r="25" spans="1:12" ht="12.75">
      <c r="A25" s="92">
        <v>41</v>
      </c>
      <c r="B25" s="80"/>
      <c r="C25" s="83">
        <v>633</v>
      </c>
      <c r="D25" s="83" t="s">
        <v>103</v>
      </c>
      <c r="E25" s="83">
        <f>SUM(E26)</f>
        <v>0</v>
      </c>
      <c r="F25" s="83">
        <f>SUM(F26)</f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</row>
    <row r="26" spans="1:12" ht="12.75" hidden="1">
      <c r="A26" s="92"/>
      <c r="B26" s="80"/>
      <c r="C26" s="83">
        <v>633006</v>
      </c>
      <c r="D26" s="83" t="s">
        <v>57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</row>
    <row r="27" spans="1:12" ht="12.75">
      <c r="A27" s="92"/>
      <c r="B27" s="80"/>
      <c r="C27" s="83">
        <v>635</v>
      </c>
      <c r="D27" s="83" t="s">
        <v>276</v>
      </c>
      <c r="E27" s="83">
        <f>SUM(E28:E29)</f>
        <v>0</v>
      </c>
      <c r="F27" s="83">
        <f>SUM(F28:F29)</f>
        <v>0</v>
      </c>
      <c r="G27" s="83">
        <v>0</v>
      </c>
      <c r="H27" s="83">
        <f>SUM(H28:H29)</f>
        <v>0</v>
      </c>
      <c r="I27" s="83">
        <v>0</v>
      </c>
      <c r="J27" s="83">
        <f>SUM(J28:J29)</f>
        <v>500</v>
      </c>
      <c r="K27" s="83">
        <f>SUM(K28:K29)</f>
        <v>500</v>
      </c>
      <c r="L27" s="83">
        <f>SUM(L28:L29)</f>
        <v>500</v>
      </c>
    </row>
    <row r="28" spans="1:12" ht="12.75" hidden="1">
      <c r="A28" s="92"/>
      <c r="B28" s="80"/>
      <c r="C28" s="83">
        <v>635004</v>
      </c>
      <c r="D28" s="83" t="s">
        <v>203</v>
      </c>
      <c r="E28" s="83">
        <v>0</v>
      </c>
      <c r="F28" s="83">
        <v>0</v>
      </c>
      <c r="G28" s="83">
        <v>0</v>
      </c>
      <c r="H28" s="83">
        <v>0</v>
      </c>
      <c r="I28" s="83">
        <v>500</v>
      </c>
      <c r="J28" s="83">
        <v>500</v>
      </c>
      <c r="K28" s="83">
        <v>500</v>
      </c>
      <c r="L28" s="83">
        <v>500</v>
      </c>
    </row>
    <row r="29" spans="1:12" ht="12.75" hidden="1">
      <c r="A29" s="92"/>
      <c r="B29" s="80"/>
      <c r="C29" s="83">
        <v>635009</v>
      </c>
      <c r="D29" s="83" t="s">
        <v>277</v>
      </c>
      <c r="E29" s="83">
        <v>0</v>
      </c>
      <c r="F29" s="83"/>
      <c r="G29" s="83"/>
      <c r="H29" s="83">
        <v>0</v>
      </c>
      <c r="I29" s="83"/>
      <c r="J29" s="83">
        <v>0</v>
      </c>
      <c r="K29" s="83">
        <v>0</v>
      </c>
      <c r="L29" s="83">
        <v>0</v>
      </c>
    </row>
    <row r="30" spans="1:12" ht="12.75">
      <c r="A30" s="92"/>
      <c r="B30" s="80"/>
      <c r="C30" s="83">
        <v>637</v>
      </c>
      <c r="D30" s="83" t="s">
        <v>116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f>SUM(J31)</f>
        <v>1200</v>
      </c>
      <c r="K30" s="83">
        <f>SUM(K31)</f>
        <v>1200</v>
      </c>
      <c r="L30" s="83">
        <f>SUM(L31)</f>
        <v>1200</v>
      </c>
    </row>
    <row r="31" spans="1:12" ht="12.75" hidden="1">
      <c r="A31" s="92"/>
      <c r="B31" s="80"/>
      <c r="C31" s="83">
        <v>637004</v>
      </c>
      <c r="D31" s="83" t="s">
        <v>62</v>
      </c>
      <c r="E31" s="83">
        <v>0</v>
      </c>
      <c r="F31" s="83">
        <v>0</v>
      </c>
      <c r="G31" s="83">
        <v>0</v>
      </c>
      <c r="H31" s="83">
        <v>0</v>
      </c>
      <c r="I31" s="83">
        <v>1200</v>
      </c>
      <c r="J31" s="83">
        <v>1200</v>
      </c>
      <c r="K31" s="83">
        <v>1200</v>
      </c>
      <c r="L31" s="83">
        <v>1200</v>
      </c>
    </row>
    <row r="32" spans="1:12" ht="12.75">
      <c r="A32" s="80"/>
      <c r="B32" s="80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8">
      <c r="A33" s="80"/>
      <c r="B33" s="80"/>
      <c r="C33" s="83"/>
      <c r="D33" s="89" t="s">
        <v>135</v>
      </c>
      <c r="E33" s="89">
        <f aca="true" t="shared" si="3" ref="E33:K33">SUM(E5+E22)</f>
        <v>6080</v>
      </c>
      <c r="F33" s="89">
        <f t="shared" si="3"/>
        <v>6920</v>
      </c>
      <c r="G33" s="89">
        <f t="shared" si="3"/>
        <v>6842</v>
      </c>
      <c r="H33" s="89">
        <f t="shared" si="3"/>
        <v>5400</v>
      </c>
      <c r="I33" s="89">
        <f t="shared" si="3"/>
        <v>5400</v>
      </c>
      <c r="J33" s="89">
        <f t="shared" si="3"/>
        <v>6600</v>
      </c>
      <c r="K33" s="89">
        <f t="shared" si="3"/>
        <v>6600</v>
      </c>
      <c r="L33" s="89">
        <f>SUM(L5+L22)</f>
        <v>6600</v>
      </c>
    </row>
    <row r="34" spans="1:12" ht="12.75">
      <c r="A34" s="80"/>
      <c r="B34" s="80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51">
      <c r="A35" s="77" t="s">
        <v>89</v>
      </c>
      <c r="B35" s="78" t="s">
        <v>92</v>
      </c>
      <c r="C35" s="77" t="s">
        <v>90</v>
      </c>
      <c r="D35" s="77" t="s">
        <v>91</v>
      </c>
      <c r="E35" s="304" t="s">
        <v>250</v>
      </c>
      <c r="F35" s="304"/>
      <c r="G35" s="199"/>
      <c r="H35" s="166"/>
      <c r="I35" s="199"/>
      <c r="J35" s="181"/>
      <c r="K35" s="199"/>
      <c r="L35" s="189"/>
    </row>
    <row r="36" spans="1:12" ht="18.75" customHeight="1">
      <c r="A36" s="101"/>
      <c r="B36" s="102" t="s">
        <v>244</v>
      </c>
      <c r="C36" s="103"/>
      <c r="D36" s="103" t="s">
        <v>245</v>
      </c>
      <c r="E36" s="104">
        <f>SUM(F37)</f>
        <v>0</v>
      </c>
      <c r="F36" s="104">
        <f>SUM(G37)</f>
        <v>0</v>
      </c>
      <c r="G36" s="104">
        <f aca="true" t="shared" si="4" ref="G36:L36">SUM(G37)</f>
        <v>0</v>
      </c>
      <c r="H36" s="104">
        <f t="shared" si="4"/>
        <v>0</v>
      </c>
      <c r="I36" s="104">
        <f>SUM(I37+I39)</f>
        <v>43000</v>
      </c>
      <c r="J36" s="104">
        <f t="shared" si="4"/>
        <v>0</v>
      </c>
      <c r="K36" s="104">
        <f t="shared" si="4"/>
        <v>0</v>
      </c>
      <c r="L36" s="104">
        <f t="shared" si="4"/>
        <v>0</v>
      </c>
    </row>
    <row r="37" spans="1:12" ht="12.75">
      <c r="A37" s="92">
        <v>41</v>
      </c>
      <c r="B37" s="80"/>
      <c r="C37" s="83">
        <v>713</v>
      </c>
      <c r="D37" s="83" t="s">
        <v>251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</row>
    <row r="38" spans="1:12" ht="12.75">
      <c r="A38" s="80"/>
      <c r="B38" s="80"/>
      <c r="C38" s="83">
        <v>713004</v>
      </c>
      <c r="D38" s="83" t="s">
        <v>252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</row>
    <row r="39" spans="1:12" ht="12.75">
      <c r="A39" s="92">
        <v>41.111</v>
      </c>
      <c r="B39" s="80"/>
      <c r="C39" s="83">
        <v>717</v>
      </c>
      <c r="D39" s="83" t="s">
        <v>270</v>
      </c>
      <c r="E39" s="83">
        <v>0</v>
      </c>
      <c r="F39" s="83">
        <v>0</v>
      </c>
      <c r="G39" s="83">
        <v>0</v>
      </c>
      <c r="H39" s="83">
        <v>0</v>
      </c>
      <c r="I39" s="83">
        <v>43000</v>
      </c>
      <c r="J39" s="83">
        <v>0</v>
      </c>
      <c r="K39" s="83">
        <v>0</v>
      </c>
      <c r="L39" s="83">
        <v>0</v>
      </c>
    </row>
    <row r="40" spans="1:12" ht="12.75">
      <c r="A40" s="80"/>
      <c r="B40" s="80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ht="45">
      <c r="A41" s="105"/>
      <c r="B41" s="106" t="s">
        <v>253</v>
      </c>
      <c r="C41" s="103"/>
      <c r="D41" s="103" t="s">
        <v>254</v>
      </c>
      <c r="E41" s="104">
        <f>SUM(E43+E45)</f>
        <v>19775</v>
      </c>
      <c r="F41" s="104">
        <f>SUM(F43+F45)</f>
        <v>2742</v>
      </c>
      <c r="G41" s="104">
        <f>SUM(G43+G45)</f>
        <v>0</v>
      </c>
      <c r="H41" s="104">
        <f>SUM(H43+H45+H42)</f>
        <v>0</v>
      </c>
      <c r="I41" s="104">
        <f>SUM(I43+I45+I42)</f>
        <v>0</v>
      </c>
      <c r="J41" s="104">
        <f>SUM(J43+J45+J42)</f>
        <v>0</v>
      </c>
      <c r="K41" s="104">
        <f>SUM(K43+K45+K42)</f>
        <v>0</v>
      </c>
      <c r="L41" s="104">
        <f>SUM(L43+L45+L42)</f>
        <v>0</v>
      </c>
    </row>
    <row r="42" spans="1:12" ht="12.75">
      <c r="A42" s="92">
        <v>41</v>
      </c>
      <c r="B42" s="80"/>
      <c r="C42" s="83">
        <v>716</v>
      </c>
      <c r="D42" s="83" t="s">
        <v>305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</row>
    <row r="43" spans="1:12" ht="12.75">
      <c r="A43" s="92"/>
      <c r="B43" s="80"/>
      <c r="C43" s="83">
        <v>713</v>
      </c>
      <c r="D43" s="83" t="s">
        <v>251</v>
      </c>
      <c r="E43" s="83">
        <f>SUM(E44)</f>
        <v>19775</v>
      </c>
      <c r="F43" s="83">
        <f>SUM(F44)</f>
        <v>2742</v>
      </c>
      <c r="G43" s="83">
        <v>0</v>
      </c>
      <c r="H43" s="83">
        <f>SUM(H44)</f>
        <v>0</v>
      </c>
      <c r="I43" s="83">
        <v>0</v>
      </c>
      <c r="J43" s="83">
        <f>SUM(J44)</f>
        <v>0</v>
      </c>
      <c r="K43" s="83">
        <v>0</v>
      </c>
      <c r="L43" s="83">
        <f>SUM(L44)</f>
        <v>0</v>
      </c>
    </row>
    <row r="44" spans="1:12" ht="12.75">
      <c r="A44" s="80"/>
      <c r="B44" s="80"/>
      <c r="C44" s="83">
        <v>713003</v>
      </c>
      <c r="D44" s="83" t="s">
        <v>255</v>
      </c>
      <c r="E44" s="83">
        <v>19775</v>
      </c>
      <c r="F44" s="83">
        <v>2742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</row>
    <row r="45" spans="1:12" ht="12.75">
      <c r="A45" s="92">
        <v>111</v>
      </c>
      <c r="B45" s="80"/>
      <c r="C45" s="83">
        <v>713</v>
      </c>
      <c r="D45" s="83" t="s">
        <v>251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</row>
    <row r="46" spans="1:12" s="74" customFormat="1" ht="18">
      <c r="A46" s="117"/>
      <c r="B46" s="117"/>
      <c r="C46" s="89"/>
      <c r="D46" s="89" t="s">
        <v>135</v>
      </c>
      <c r="E46" s="89">
        <f>SUM(E36+E41)</f>
        <v>19775</v>
      </c>
      <c r="F46" s="89">
        <f>SUM(G36+F41)</f>
        <v>2742</v>
      </c>
      <c r="G46" s="89">
        <f>SUM(H36+G41)</f>
        <v>0</v>
      </c>
      <c r="H46" s="89">
        <f>SUM(H36+H41)</f>
        <v>0</v>
      </c>
      <c r="I46" s="89">
        <f>SUM(I36+I41)</f>
        <v>43000</v>
      </c>
      <c r="J46" s="89">
        <f>SUM(J36+J41)</f>
        <v>0</v>
      </c>
      <c r="K46" s="89">
        <f>SUM(K36+K41)</f>
        <v>0</v>
      </c>
      <c r="L46" s="89">
        <f>SUM(L36+L41)</f>
        <v>0</v>
      </c>
    </row>
  </sheetData>
  <sheetProtection/>
  <mergeCells count="4">
    <mergeCell ref="A1:F1"/>
    <mergeCell ref="A3:D3"/>
    <mergeCell ref="E4:F4"/>
    <mergeCell ref="E35:F35"/>
  </mergeCells>
  <printOptions/>
  <pageMargins left="0.03937007874015748" right="0.03937007874015748" top="0.35433070866141736" bottom="0.35433070866141736" header="0.11811023622047245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10.7109375" style="0" customWidth="1"/>
    <col min="2" max="2" width="8.140625" style="0" hidden="1" customWidth="1"/>
    <col min="3" max="3" width="7.00390625" style="0" hidden="1" customWidth="1"/>
    <col min="4" max="4" width="7.421875" style="0" hidden="1" customWidth="1"/>
    <col min="5" max="6" width="6.57421875" style="0" customWidth="1"/>
    <col min="7" max="7" width="6.8515625" style="0" customWidth="1"/>
    <col min="8" max="8" width="7.8515625" style="0" customWidth="1"/>
    <col min="9" max="9" width="7.421875" style="0" customWidth="1"/>
    <col min="10" max="10" width="6.421875" style="0" customWidth="1"/>
    <col min="11" max="11" width="6.57421875" style="0" customWidth="1"/>
    <col min="12" max="12" width="7.421875" style="0" customWidth="1"/>
    <col min="13" max="13" width="6.421875" style="0" customWidth="1"/>
    <col min="14" max="14" width="7.8515625" style="0" customWidth="1"/>
    <col min="15" max="15" width="6.8515625" style="0" customWidth="1"/>
    <col min="16" max="16" width="8.140625" style="0" customWidth="1"/>
  </cols>
  <sheetData>
    <row r="1" spans="1:19" ht="12.75">
      <c r="A1" s="309" t="s">
        <v>385</v>
      </c>
      <c r="B1" s="306" t="s">
        <v>324</v>
      </c>
      <c r="C1" s="307"/>
      <c r="D1" s="308"/>
      <c r="E1" s="306" t="s">
        <v>330</v>
      </c>
      <c r="F1" s="307"/>
      <c r="G1" s="308"/>
      <c r="H1" s="306" t="s">
        <v>350</v>
      </c>
      <c r="I1" s="307"/>
      <c r="J1" s="308"/>
      <c r="K1" s="306" t="s">
        <v>354</v>
      </c>
      <c r="L1" s="311"/>
      <c r="M1" s="312"/>
      <c r="N1" s="306" t="s">
        <v>352</v>
      </c>
      <c r="O1" s="307"/>
      <c r="P1" s="308"/>
      <c r="Q1" s="306" t="s">
        <v>353</v>
      </c>
      <c r="R1" s="307"/>
      <c r="S1" s="308"/>
    </row>
    <row r="2" spans="1:19" ht="12.75">
      <c r="A2" s="310"/>
      <c r="B2" s="120" t="s">
        <v>233</v>
      </c>
      <c r="C2" s="118" t="s">
        <v>234</v>
      </c>
      <c r="D2" s="119" t="s">
        <v>235</v>
      </c>
      <c r="E2" s="120" t="s">
        <v>233</v>
      </c>
      <c r="F2" s="118" t="s">
        <v>234</v>
      </c>
      <c r="G2" s="119" t="s">
        <v>235</v>
      </c>
      <c r="H2" s="120" t="s">
        <v>233</v>
      </c>
      <c r="I2" s="118" t="s">
        <v>234</v>
      </c>
      <c r="J2" s="119" t="s">
        <v>235</v>
      </c>
      <c r="K2" s="120" t="s">
        <v>233</v>
      </c>
      <c r="L2" s="118" t="s">
        <v>234</v>
      </c>
      <c r="M2" s="214" t="s">
        <v>235</v>
      </c>
      <c r="N2" s="120" t="s">
        <v>233</v>
      </c>
      <c r="O2" s="118" t="s">
        <v>234</v>
      </c>
      <c r="P2" s="119" t="s">
        <v>235</v>
      </c>
      <c r="Q2" s="120" t="s">
        <v>233</v>
      </c>
      <c r="R2" s="118" t="s">
        <v>234</v>
      </c>
      <c r="S2" s="119" t="s">
        <v>235</v>
      </c>
    </row>
    <row r="3" spans="1:19" ht="15.75" customHeight="1">
      <c r="A3" s="127" t="s">
        <v>236</v>
      </c>
      <c r="B3" s="87">
        <v>616688</v>
      </c>
      <c r="C3" s="79">
        <v>145173</v>
      </c>
      <c r="D3" s="84">
        <f>SUM(B3:C3)</f>
        <v>761861</v>
      </c>
      <c r="E3" s="87">
        <f>príjmy!$D$75</f>
        <v>633249</v>
      </c>
      <c r="F3" s="79">
        <v>0</v>
      </c>
      <c r="G3" s="84">
        <f>SUM(E3:F3)</f>
        <v>633249</v>
      </c>
      <c r="H3" s="87">
        <f>príjmy!$E$75</f>
        <v>744332</v>
      </c>
      <c r="I3" s="79">
        <v>0</v>
      </c>
      <c r="J3" s="84">
        <f>SUM(H3:I3)</f>
        <v>744332</v>
      </c>
      <c r="K3" s="87">
        <v>806910</v>
      </c>
      <c r="L3" s="269">
        <v>0</v>
      </c>
      <c r="M3" s="215">
        <v>806910</v>
      </c>
      <c r="N3" s="87">
        <f>príjmy!$F$75</f>
        <v>806908</v>
      </c>
      <c r="O3" s="79">
        <v>0</v>
      </c>
      <c r="P3" s="84">
        <f>SUM(N3:O3)</f>
        <v>806908</v>
      </c>
      <c r="Q3" s="87">
        <f>príjmy!$I$75</f>
        <v>708842</v>
      </c>
      <c r="R3" s="79">
        <v>0</v>
      </c>
      <c r="S3" s="84">
        <f>SUM(Q3:R3)</f>
        <v>708842</v>
      </c>
    </row>
    <row r="4" spans="1:19" ht="15.75" customHeight="1">
      <c r="A4" s="127" t="s">
        <v>237</v>
      </c>
      <c r="B4" s="82" t="e">
        <f>SUM(B6:B13)</f>
        <v>#REF!</v>
      </c>
      <c r="C4" s="79" t="e">
        <f>SUM(C6:C13)</f>
        <v>#REF!</v>
      </c>
      <c r="D4" s="85" t="e">
        <f>SUM(B4:C4)</f>
        <v>#REF!</v>
      </c>
      <c r="E4" s="82">
        <f>SUM(E6:E13)</f>
        <v>342097</v>
      </c>
      <c r="F4" s="79">
        <f>SUM(F6:F13)</f>
        <v>297593</v>
      </c>
      <c r="G4" s="85">
        <f>SUM(E4:F4)</f>
        <v>639690</v>
      </c>
      <c r="H4" s="82">
        <f>SUM(H6:H13)</f>
        <v>461060</v>
      </c>
      <c r="I4" s="79">
        <f>SUM(I6:I13)</f>
        <v>480655</v>
      </c>
      <c r="J4" s="85">
        <f>SUM(H4:I4)</f>
        <v>941715</v>
      </c>
      <c r="K4" s="82">
        <v>438758</v>
      </c>
      <c r="L4" s="79">
        <v>338070</v>
      </c>
      <c r="M4" s="216">
        <v>776828</v>
      </c>
      <c r="N4" s="82">
        <f>SUM(N6:N13)</f>
        <v>557025</v>
      </c>
      <c r="O4" s="79">
        <f>SUM(O6:O13)</f>
        <v>335100</v>
      </c>
      <c r="P4" s="85">
        <f>SUM(N4:O4)</f>
        <v>892125</v>
      </c>
      <c r="Q4" s="82">
        <f>SUM(Q6:Q14)</f>
        <v>610385</v>
      </c>
      <c r="R4" s="79">
        <f>SUM(R6:R14)</f>
        <v>38000</v>
      </c>
      <c r="S4" s="85">
        <f>SUM(Q4:R4)</f>
        <v>648385</v>
      </c>
    </row>
    <row r="5" spans="1:19" ht="15.75" customHeight="1">
      <c r="A5" s="127" t="s">
        <v>238</v>
      </c>
      <c r="B5" s="82"/>
      <c r="C5" s="79"/>
      <c r="D5" s="85"/>
      <c r="E5" s="82"/>
      <c r="F5" s="79"/>
      <c r="G5" s="85"/>
      <c r="H5" s="82"/>
      <c r="I5" s="79"/>
      <c r="J5" s="85"/>
      <c r="K5" s="82"/>
      <c r="L5" s="79"/>
      <c r="M5" s="216"/>
      <c r="N5" s="82"/>
      <c r="O5" s="79"/>
      <c r="P5" s="85"/>
      <c r="Q5" s="82"/>
      <c r="R5" s="79"/>
      <c r="S5" s="85"/>
    </row>
    <row r="6" spans="1:19" ht="24" customHeight="1">
      <c r="A6" s="128" t="s">
        <v>279</v>
      </c>
      <c r="B6" s="82" t="e">
        <f>'Všeobecné verejné služby'!#REF!</f>
        <v>#REF!</v>
      </c>
      <c r="C6" s="79">
        <f>'Všeobecné verejné služby'!$E$92</f>
        <v>0</v>
      </c>
      <c r="D6" s="85" t="e">
        <f aca="true" t="shared" si="0" ref="D6:D13">SUM(B6:C6)</f>
        <v>#REF!</v>
      </c>
      <c r="E6" s="82">
        <f>'Všeobecné verejné služby'!$E$89</f>
        <v>134217</v>
      </c>
      <c r="F6" s="79">
        <f>'Všeobecné verejné služby'!$F$92</f>
        <v>0</v>
      </c>
      <c r="G6" s="85">
        <f aca="true" t="shared" si="1" ref="G6:G13">SUM(E6:F6)</f>
        <v>134217</v>
      </c>
      <c r="H6" s="82">
        <f>'Všeobecné verejné služby'!$F$89</f>
        <v>161602</v>
      </c>
      <c r="I6" s="79">
        <f>'Všeobecné verejné služby'!$G$92</f>
        <v>0</v>
      </c>
      <c r="J6" s="85">
        <f aca="true" t="shared" si="2" ref="J6:J13">SUM(H6:I6)</f>
        <v>161602</v>
      </c>
      <c r="K6" s="82">
        <v>161771</v>
      </c>
      <c r="L6" s="79">
        <v>0</v>
      </c>
      <c r="M6" s="216">
        <f>SUM(K6:L6)</f>
        <v>161771</v>
      </c>
      <c r="N6" s="82">
        <f>'Všeobecné verejné služby'!$H$89</f>
        <v>180360</v>
      </c>
      <c r="O6" s="79">
        <f>'Všeobecné verejné služby'!$H$92</f>
        <v>23000</v>
      </c>
      <c r="P6" s="85">
        <f aca="true" t="shared" si="3" ref="P6:P13">SUM(N6:O6)</f>
        <v>203360</v>
      </c>
      <c r="Q6" s="82">
        <f>'Všeobecné verejné služby'!$J$89</f>
        <v>188105</v>
      </c>
      <c r="R6" s="79">
        <f>'Všeobecné verejné služby'!$J$92</f>
        <v>0</v>
      </c>
      <c r="S6" s="85">
        <f aca="true" t="shared" si="4" ref="S6:S14">SUM(Q6:R6)</f>
        <v>188105</v>
      </c>
    </row>
    <row r="7" spans="1:19" ht="21" customHeight="1">
      <c r="A7" s="128" t="s">
        <v>143</v>
      </c>
      <c r="B7" s="82" t="e">
        <f>'Ekonomická oblasť'!#REF!</f>
        <v>#REF!</v>
      </c>
      <c r="C7" s="79" t="e">
        <f>'Ekonomická oblasť'!#REF!</f>
        <v>#REF!</v>
      </c>
      <c r="D7" s="85" t="e">
        <f t="shared" si="0"/>
        <v>#REF!</v>
      </c>
      <c r="E7" s="82">
        <f>'Ekonomická oblasť'!$E$25</f>
        <v>3691</v>
      </c>
      <c r="F7" s="79">
        <f>'Ekonomická oblasť'!$E$28</f>
        <v>71489</v>
      </c>
      <c r="G7" s="85">
        <f t="shared" si="1"/>
        <v>75180</v>
      </c>
      <c r="H7" s="82">
        <f>'Ekonomická oblasť'!$F$25</f>
        <v>7784</v>
      </c>
      <c r="I7" s="79">
        <f>'Ekonomická oblasť'!$F$28</f>
        <v>271316</v>
      </c>
      <c r="J7" s="85">
        <f t="shared" si="2"/>
        <v>279100</v>
      </c>
      <c r="K7" s="82">
        <v>9282</v>
      </c>
      <c r="L7" s="79">
        <v>185408</v>
      </c>
      <c r="M7" s="216">
        <f aca="true" t="shared" si="5" ref="M7:M14">SUM(K7:L7)</f>
        <v>194690</v>
      </c>
      <c r="N7" s="82">
        <f>'Ekonomická oblasť'!$H$25</f>
        <v>10280</v>
      </c>
      <c r="O7" s="79">
        <f>'Ekonomická oblasť'!$H$28</f>
        <v>120000</v>
      </c>
      <c r="P7" s="85">
        <f t="shared" si="3"/>
        <v>130280</v>
      </c>
      <c r="Q7" s="82">
        <f>'Ekonomická oblasť'!$J$25</f>
        <v>12135</v>
      </c>
      <c r="R7" s="79">
        <f>'Ekonomická oblasť'!$J$28</f>
        <v>0</v>
      </c>
      <c r="S7" s="85">
        <f t="shared" si="4"/>
        <v>12135</v>
      </c>
    </row>
    <row r="8" spans="1:19" ht="18" customHeight="1">
      <c r="A8" s="128" t="s">
        <v>280</v>
      </c>
      <c r="B8" s="82">
        <v>4876</v>
      </c>
      <c r="C8" s="79" t="e">
        <f>'Poriadok a bez.'!#REF!</f>
        <v>#REF!</v>
      </c>
      <c r="D8" s="85" t="e">
        <f t="shared" si="0"/>
        <v>#REF!</v>
      </c>
      <c r="E8" s="82">
        <f>'Poriadok a bez.'!$F$33</f>
        <v>6920</v>
      </c>
      <c r="F8" s="79">
        <f>'Poriadok a bez.'!$E$46</f>
        <v>19775</v>
      </c>
      <c r="G8" s="85">
        <f t="shared" si="1"/>
        <v>26695</v>
      </c>
      <c r="H8" s="82">
        <f>'Poriadok a bez.'!$F$33</f>
        <v>6920</v>
      </c>
      <c r="I8" s="79">
        <f>'Poriadok a bez.'!$F$46</f>
        <v>2742</v>
      </c>
      <c r="J8" s="85">
        <f t="shared" si="2"/>
        <v>9662</v>
      </c>
      <c r="K8" s="82">
        <v>6842</v>
      </c>
      <c r="L8" s="79">
        <v>0</v>
      </c>
      <c r="M8" s="216">
        <f t="shared" si="5"/>
        <v>6842</v>
      </c>
      <c r="N8" s="82">
        <f>'Poriadok a bez.'!$H$5</f>
        <v>5400</v>
      </c>
      <c r="O8" s="79">
        <f>'Poriadok a bez.'!$H$46</f>
        <v>0</v>
      </c>
      <c r="P8" s="85">
        <f t="shared" si="3"/>
        <v>5400</v>
      </c>
      <c r="Q8" s="82">
        <f>'Poriadok a bez.'!$J$33</f>
        <v>6600</v>
      </c>
      <c r="R8" s="79">
        <f>'Poriadok a bez.'!$J$46</f>
        <v>0</v>
      </c>
      <c r="S8" s="85">
        <f t="shared" si="4"/>
        <v>6600</v>
      </c>
    </row>
    <row r="9" spans="1:19" ht="18.75" customHeight="1">
      <c r="A9" s="128" t="s">
        <v>239</v>
      </c>
      <c r="B9" s="82" t="e">
        <f>'Ochrana ŽP'!#REF!</f>
        <v>#REF!</v>
      </c>
      <c r="C9" s="79">
        <v>0</v>
      </c>
      <c r="D9" s="85" t="e">
        <f t="shared" si="0"/>
        <v>#REF!</v>
      </c>
      <c r="E9" s="82">
        <f>'Ochrana ŽP'!$E$25</f>
        <v>19287</v>
      </c>
      <c r="F9" s="79">
        <v>0</v>
      </c>
      <c r="G9" s="85">
        <f t="shared" si="1"/>
        <v>19287</v>
      </c>
      <c r="H9" s="82">
        <f>'Ochrana ŽP'!$F$25</f>
        <v>21287</v>
      </c>
      <c r="I9" s="79">
        <f>'Ochrana ŽP'!$G$27</f>
        <v>0</v>
      </c>
      <c r="J9" s="85">
        <f t="shared" si="2"/>
        <v>21287</v>
      </c>
      <c r="K9" s="82">
        <v>25551</v>
      </c>
      <c r="L9" s="79">
        <v>0</v>
      </c>
      <c r="M9" s="216">
        <f t="shared" si="5"/>
        <v>25551</v>
      </c>
      <c r="N9" s="82">
        <f>'Ochrana ŽP'!$H$25</f>
        <v>35075</v>
      </c>
      <c r="O9" s="79">
        <f>'Ochrana ŽP'!$H$27</f>
        <v>30000</v>
      </c>
      <c r="P9" s="85">
        <f t="shared" si="3"/>
        <v>65075</v>
      </c>
      <c r="Q9" s="82">
        <f>'Ochrana ŽP'!$J$25</f>
        <v>52175</v>
      </c>
      <c r="R9" s="79">
        <f>'Ochrana ŽP'!$J$27</f>
        <v>0</v>
      </c>
      <c r="S9" s="85">
        <f t="shared" si="4"/>
        <v>52175</v>
      </c>
    </row>
    <row r="10" spans="1:19" ht="24" customHeight="1">
      <c r="A10" s="128" t="s">
        <v>281</v>
      </c>
      <c r="B10" s="82" t="e">
        <f>'Bývanie a obč.vyb.'!#REF!</f>
        <v>#REF!</v>
      </c>
      <c r="C10" s="79" t="e">
        <f>'Bývanie a obč.vyb.'!#REF!</f>
        <v>#REF!</v>
      </c>
      <c r="D10" s="85" t="e">
        <f t="shared" si="0"/>
        <v>#REF!</v>
      </c>
      <c r="E10" s="82">
        <f>'Bývanie a obč.vyb.'!$E$44</f>
        <v>15757</v>
      </c>
      <c r="F10" s="79">
        <f>'Bývanie a obč.vyb.'!$E$48</f>
        <v>151126</v>
      </c>
      <c r="G10" s="85">
        <f t="shared" si="1"/>
        <v>166883</v>
      </c>
      <c r="H10" s="82">
        <f>'Bývanie a obč.vyb.'!$F$44</f>
        <v>18853</v>
      </c>
      <c r="I10" s="79">
        <f>'Bývanie a obč.vyb.'!$F$60</f>
        <v>71147</v>
      </c>
      <c r="J10" s="85">
        <f t="shared" si="2"/>
        <v>90000</v>
      </c>
      <c r="K10" s="82">
        <v>23804</v>
      </c>
      <c r="L10" s="79">
        <v>148542</v>
      </c>
      <c r="M10" s="216">
        <f t="shared" si="5"/>
        <v>172346</v>
      </c>
      <c r="N10" s="82">
        <f>'Bývanie a obč.vyb.'!$H$44</f>
        <v>71980</v>
      </c>
      <c r="O10" s="79">
        <f>'Bývanie a obč.vyb.'!$H$60</f>
        <v>6100</v>
      </c>
      <c r="P10" s="85">
        <f t="shared" si="3"/>
        <v>78080</v>
      </c>
      <c r="Q10" s="82">
        <f>'Bývanie a obč.vyb.'!$J$44</f>
        <v>96880</v>
      </c>
      <c r="R10" s="79">
        <f>'Bývanie a obč.vyb.'!$J$60</f>
        <v>32000</v>
      </c>
      <c r="S10" s="85">
        <f t="shared" si="4"/>
        <v>128880</v>
      </c>
    </row>
    <row r="11" spans="1:19" ht="22.5" customHeight="1">
      <c r="A11" s="128" t="s">
        <v>282</v>
      </c>
      <c r="B11" s="82" t="e">
        <f>'Rek.,kul. a náb.'!#REF!</f>
        <v>#REF!</v>
      </c>
      <c r="C11" s="79" t="e">
        <f>'Rek.,kul. a náb.'!#REF!</f>
        <v>#REF!</v>
      </c>
      <c r="D11" s="85" t="e">
        <f t="shared" si="0"/>
        <v>#REF!</v>
      </c>
      <c r="E11" s="82">
        <f>'Rek.,kul. a náb.'!$E$87</f>
        <v>52570</v>
      </c>
      <c r="F11" s="79">
        <f>'Rek.,kul. a náb.'!$E$110</f>
        <v>12935</v>
      </c>
      <c r="G11" s="85">
        <f t="shared" si="1"/>
        <v>65505</v>
      </c>
      <c r="H11" s="82">
        <f>'Rek.,kul. a náb.'!$F$87</f>
        <v>117073</v>
      </c>
      <c r="I11" s="79">
        <f>'Rek.,kul. a náb.'!$F$110</f>
        <v>135450</v>
      </c>
      <c r="J11" s="85">
        <f t="shared" si="2"/>
        <v>252523</v>
      </c>
      <c r="K11" s="82">
        <v>65270</v>
      </c>
      <c r="L11" s="79">
        <v>4120</v>
      </c>
      <c r="M11" s="216">
        <f t="shared" si="5"/>
        <v>69390</v>
      </c>
      <c r="N11" s="82">
        <f>'Rek.,kul. a náb.'!$H$87</f>
        <v>66820</v>
      </c>
      <c r="O11" s="79">
        <f>'Rek.,kul. a náb.'!$H$110</f>
        <v>150000</v>
      </c>
      <c r="P11" s="85">
        <f t="shared" si="3"/>
        <v>216820</v>
      </c>
      <c r="Q11" s="82">
        <f>'Rek.,kul. a náb.'!$J$87</f>
        <v>54500</v>
      </c>
      <c r="R11" s="79">
        <f>'Rek.,kul. a náb.'!$J$110</f>
        <v>3000</v>
      </c>
      <c r="S11" s="85">
        <f t="shared" si="4"/>
        <v>57500</v>
      </c>
    </row>
    <row r="12" spans="1:19" ht="19.5" customHeight="1">
      <c r="A12" s="128" t="s">
        <v>197</v>
      </c>
      <c r="B12" s="82" t="e">
        <f>Vzdelávanie!#REF!</f>
        <v>#REF!</v>
      </c>
      <c r="C12" s="79" t="e">
        <f>Vzdelávanie!#REF!</f>
        <v>#REF!</v>
      </c>
      <c r="D12" s="85" t="e">
        <f t="shared" si="0"/>
        <v>#REF!</v>
      </c>
      <c r="E12" s="82">
        <f>Vzdelávanie!$E$76</f>
        <v>101989</v>
      </c>
      <c r="F12" s="79">
        <f>Vzdelávanie!$E$80</f>
        <v>42268</v>
      </c>
      <c r="G12" s="85">
        <f t="shared" si="1"/>
        <v>144257</v>
      </c>
      <c r="H12" s="82">
        <f>Vzdelávanie!$F$76</f>
        <v>120538</v>
      </c>
      <c r="I12" s="79">
        <f>Vzdelávanie!$F$80</f>
        <v>0</v>
      </c>
      <c r="J12" s="85">
        <f t="shared" si="2"/>
        <v>120538</v>
      </c>
      <c r="K12" s="82">
        <v>138361</v>
      </c>
      <c r="L12" s="79">
        <v>0</v>
      </c>
      <c r="M12" s="216">
        <f t="shared" si="5"/>
        <v>138361</v>
      </c>
      <c r="N12" s="82">
        <f>Vzdelávanie!$H$76</f>
        <v>178360</v>
      </c>
      <c r="O12" s="79">
        <f>Vzdelávanie!$H$91</f>
        <v>6000</v>
      </c>
      <c r="P12" s="85">
        <f t="shared" si="3"/>
        <v>184360</v>
      </c>
      <c r="Q12" s="82">
        <f>Vzdelávanie!$J$76</f>
        <v>183440</v>
      </c>
      <c r="R12" s="79">
        <f>Vzdelávanie!$J$91</f>
        <v>3000</v>
      </c>
      <c r="S12" s="85">
        <f t="shared" si="4"/>
        <v>186440</v>
      </c>
    </row>
    <row r="13" spans="1:19" ht="22.5" customHeight="1">
      <c r="A13" s="128" t="s">
        <v>283</v>
      </c>
      <c r="B13" s="82" t="e">
        <f>'Sociál.zab.'!#REF!</f>
        <v>#REF!</v>
      </c>
      <c r="C13" s="79">
        <v>0</v>
      </c>
      <c r="D13" s="85" t="e">
        <f t="shared" si="0"/>
        <v>#REF!</v>
      </c>
      <c r="E13" s="82">
        <f>'Sociál.zab.'!$E$41</f>
        <v>7666</v>
      </c>
      <c r="F13" s="79">
        <v>0</v>
      </c>
      <c r="G13" s="85">
        <f t="shared" si="1"/>
        <v>7666</v>
      </c>
      <c r="H13" s="82">
        <f>'Sociál.zab.'!$F$41</f>
        <v>7003</v>
      </c>
      <c r="I13" s="79">
        <v>0</v>
      </c>
      <c r="J13" s="85">
        <f t="shared" si="2"/>
        <v>7003</v>
      </c>
      <c r="K13" s="82">
        <v>6860</v>
      </c>
      <c r="L13" s="79">
        <v>0</v>
      </c>
      <c r="M13" s="216">
        <f t="shared" si="5"/>
        <v>6860</v>
      </c>
      <c r="N13" s="82">
        <f>'Sociál.zab.'!$H$41</f>
        <v>8750</v>
      </c>
      <c r="O13" s="79">
        <v>0</v>
      </c>
      <c r="P13" s="85">
        <f t="shared" si="3"/>
        <v>8750</v>
      </c>
      <c r="Q13" s="82">
        <f>'Sociál.zab.'!$J$41</f>
        <v>13550</v>
      </c>
      <c r="R13" s="79">
        <v>0</v>
      </c>
      <c r="S13" s="85">
        <f t="shared" si="4"/>
        <v>13550</v>
      </c>
    </row>
    <row r="14" spans="1:19" ht="15.75" customHeight="1">
      <c r="A14" s="127" t="s">
        <v>384</v>
      </c>
      <c r="B14" s="88"/>
      <c r="C14" s="83"/>
      <c r="D14" s="86"/>
      <c r="E14" s="82">
        <v>0</v>
      </c>
      <c r="F14" s="79">
        <v>0</v>
      </c>
      <c r="G14" s="85">
        <v>0</v>
      </c>
      <c r="H14" s="82">
        <v>0</v>
      </c>
      <c r="I14" s="79">
        <v>0</v>
      </c>
      <c r="J14" s="85">
        <v>0</v>
      </c>
      <c r="K14" s="82">
        <v>0</v>
      </c>
      <c r="L14" s="79">
        <v>0</v>
      </c>
      <c r="M14" s="216">
        <f t="shared" si="5"/>
        <v>0</v>
      </c>
      <c r="N14" s="82">
        <v>0</v>
      </c>
      <c r="O14" s="79">
        <v>0</v>
      </c>
      <c r="P14" s="85">
        <v>0</v>
      </c>
      <c r="Q14" s="82">
        <f>SUM(Obrana!J11)</f>
        <v>3000</v>
      </c>
      <c r="R14" s="79">
        <v>0</v>
      </c>
      <c r="S14" s="85">
        <f t="shared" si="4"/>
        <v>3000</v>
      </c>
    </row>
    <row r="15" spans="1:19" ht="15.75" customHeight="1">
      <c r="A15" s="127"/>
      <c r="B15" s="88"/>
      <c r="C15" s="83"/>
      <c r="D15" s="86"/>
      <c r="E15" s="88"/>
      <c r="F15" s="83"/>
      <c r="G15" s="86"/>
      <c r="H15" s="88"/>
      <c r="I15" s="83"/>
      <c r="J15" s="86"/>
      <c r="K15" s="88"/>
      <c r="L15" s="83"/>
      <c r="M15" s="217"/>
      <c r="N15" s="88"/>
      <c r="O15" s="83"/>
      <c r="P15" s="86"/>
      <c r="Q15" s="88"/>
      <c r="R15" s="83"/>
      <c r="S15" s="86"/>
    </row>
    <row r="16" spans="1:19" ht="15.75" customHeight="1">
      <c r="A16" s="129" t="s">
        <v>240</v>
      </c>
      <c r="B16" s="123" t="e">
        <f>B3-B4</f>
        <v>#REF!</v>
      </c>
      <c r="C16" s="121"/>
      <c r="D16" s="122"/>
      <c r="E16" s="123">
        <f>E3-E4</f>
        <v>291152</v>
      </c>
      <c r="F16" s="121"/>
      <c r="G16" s="122"/>
      <c r="H16" s="123">
        <f>H3-H4</f>
        <v>283272</v>
      </c>
      <c r="I16" s="121"/>
      <c r="J16" s="122"/>
      <c r="K16" s="123">
        <f>K3-K4</f>
        <v>368152</v>
      </c>
      <c r="L16" s="121"/>
      <c r="M16" s="218"/>
      <c r="N16" s="123">
        <f>N3-N4</f>
        <v>249883</v>
      </c>
      <c r="O16" s="121"/>
      <c r="P16" s="122"/>
      <c r="Q16" s="123">
        <f>Q3-Q4</f>
        <v>98457</v>
      </c>
      <c r="R16" s="121"/>
      <c r="S16" s="122"/>
    </row>
    <row r="17" spans="1:19" ht="22.5" customHeight="1">
      <c r="A17" s="130" t="s">
        <v>241</v>
      </c>
      <c r="B17" s="124"/>
      <c r="C17" s="121" t="e">
        <f>C3-C4</f>
        <v>#REF!</v>
      </c>
      <c r="D17" s="122"/>
      <c r="E17" s="124"/>
      <c r="F17" s="121">
        <f>F3-F4</f>
        <v>-297593</v>
      </c>
      <c r="G17" s="122"/>
      <c r="H17" s="124"/>
      <c r="I17" s="121">
        <f>I3-I4</f>
        <v>-480655</v>
      </c>
      <c r="J17" s="122"/>
      <c r="K17" s="124"/>
      <c r="L17" s="121">
        <v>-338070</v>
      </c>
      <c r="M17" s="218"/>
      <c r="N17" s="124"/>
      <c r="O17" s="121">
        <f>O3-O4</f>
        <v>-335100</v>
      </c>
      <c r="P17" s="122"/>
      <c r="Q17" s="124"/>
      <c r="R17" s="121">
        <f>R3-R4</f>
        <v>-38000</v>
      </c>
      <c r="S17" s="122"/>
    </row>
    <row r="18" spans="1:19" ht="21.75" customHeight="1">
      <c r="A18" s="130" t="s">
        <v>294</v>
      </c>
      <c r="B18" s="124"/>
      <c r="C18" s="121"/>
      <c r="D18" s="122">
        <v>8729</v>
      </c>
      <c r="E18" s="124"/>
      <c r="F18" s="121"/>
      <c r="G18" s="122">
        <v>2275</v>
      </c>
      <c r="H18" s="124"/>
      <c r="I18" s="121"/>
      <c r="J18" s="122">
        <v>-197382</v>
      </c>
      <c r="K18" s="124"/>
      <c r="L18" s="121"/>
      <c r="M18" s="218">
        <v>30082</v>
      </c>
      <c r="N18" s="124"/>
      <c r="O18" s="121"/>
      <c r="P18" s="122">
        <v>-58300</v>
      </c>
      <c r="Q18" s="124"/>
      <c r="R18" s="121"/>
      <c r="S18" s="122">
        <v>60457</v>
      </c>
    </row>
    <row r="19" spans="1:19" ht="15.75" customHeight="1">
      <c r="A19" s="127"/>
      <c r="B19" s="88"/>
      <c r="C19" s="83"/>
      <c r="D19" s="86"/>
      <c r="E19" s="88"/>
      <c r="F19" s="83"/>
      <c r="G19" s="86"/>
      <c r="H19" s="88"/>
      <c r="I19" s="83"/>
      <c r="J19" s="86"/>
      <c r="K19" s="88"/>
      <c r="L19" s="83"/>
      <c r="M19" s="217"/>
      <c r="N19" s="88"/>
      <c r="O19" s="83"/>
      <c r="P19" s="86"/>
      <c r="Q19" s="88"/>
      <c r="R19" s="83"/>
      <c r="S19" s="86"/>
    </row>
    <row r="20" spans="1:19" ht="24" customHeight="1">
      <c r="A20" s="130" t="s">
        <v>242</v>
      </c>
      <c r="B20" s="126"/>
      <c r="C20" s="112"/>
      <c r="D20" s="125"/>
      <c r="E20" s="126"/>
      <c r="F20" s="112"/>
      <c r="G20" s="125"/>
      <c r="H20" s="126"/>
      <c r="I20" s="112"/>
      <c r="J20" s="125"/>
      <c r="K20" s="126"/>
      <c r="L20" s="112"/>
      <c r="M20" s="219"/>
      <c r="N20" s="126"/>
      <c r="O20" s="112"/>
      <c r="P20" s="125"/>
      <c r="Q20" s="126"/>
      <c r="R20" s="112"/>
      <c r="S20" s="125"/>
    </row>
    <row r="21" spans="1:19" ht="15.75" customHeight="1">
      <c r="A21" s="129" t="s">
        <v>236</v>
      </c>
      <c r="B21" s="124"/>
      <c r="C21" s="121"/>
      <c r="D21" s="122">
        <v>369432</v>
      </c>
      <c r="E21" s="124"/>
      <c r="F21" s="121"/>
      <c r="G21" s="122">
        <v>29509.5</v>
      </c>
      <c r="H21" s="124"/>
      <c r="I21" s="121"/>
      <c r="J21" s="122">
        <v>197382</v>
      </c>
      <c r="K21" s="124"/>
      <c r="L21" s="121"/>
      <c r="M21" s="218">
        <v>0</v>
      </c>
      <c r="N21" s="124"/>
      <c r="O21" s="121"/>
      <c r="P21" s="122">
        <v>58300</v>
      </c>
      <c r="Q21" s="124"/>
      <c r="R21" s="121"/>
      <c r="S21" s="122">
        <v>0</v>
      </c>
    </row>
    <row r="22" spans="1:19" ht="15.75" customHeight="1">
      <c r="A22" s="129" t="s">
        <v>237</v>
      </c>
      <c r="B22" s="124"/>
      <c r="C22" s="121"/>
      <c r="D22" s="122">
        <v>0</v>
      </c>
      <c r="E22" s="124"/>
      <c r="F22" s="121"/>
      <c r="G22" s="122">
        <v>8000</v>
      </c>
      <c r="H22" s="124"/>
      <c r="I22" s="121"/>
      <c r="J22" s="122">
        <v>0</v>
      </c>
      <c r="K22" s="124"/>
      <c r="L22" s="121"/>
      <c r="M22" s="218">
        <v>0</v>
      </c>
      <c r="N22" s="124"/>
      <c r="O22" s="121"/>
      <c r="P22" s="122">
        <v>0</v>
      </c>
      <c r="Q22" s="124"/>
      <c r="R22" s="121"/>
      <c r="S22" s="122">
        <v>0</v>
      </c>
    </row>
    <row r="23" spans="1:19" ht="12.75">
      <c r="A23" s="127"/>
      <c r="B23" s="88"/>
      <c r="C23" s="83"/>
      <c r="D23" s="86"/>
      <c r="E23" s="88"/>
      <c r="F23" s="83"/>
      <c r="G23" s="86"/>
      <c r="H23" s="88"/>
      <c r="I23" s="83"/>
      <c r="J23" s="86"/>
      <c r="K23" s="88"/>
      <c r="L23" s="83"/>
      <c r="M23" s="217"/>
      <c r="N23" s="88"/>
      <c r="O23" s="83"/>
      <c r="P23" s="86"/>
      <c r="Q23" s="88"/>
      <c r="R23" s="83"/>
      <c r="S23" s="86"/>
    </row>
  </sheetData>
  <sheetProtection/>
  <mergeCells count="7">
    <mergeCell ref="Q1:S1"/>
    <mergeCell ref="N1:P1"/>
    <mergeCell ref="H1:J1"/>
    <mergeCell ref="A1:A2"/>
    <mergeCell ref="B1:D1"/>
    <mergeCell ref="E1:G1"/>
    <mergeCell ref="K1:M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21">
      <selection activeCell="M101" sqref="M101"/>
    </sheetView>
  </sheetViews>
  <sheetFormatPr defaultColWidth="9.140625" defaultRowHeight="12.75"/>
  <cols>
    <col min="2" max="2" width="12.28125" style="70" customWidth="1"/>
    <col min="3" max="3" width="12.00390625" style="0" customWidth="1"/>
    <col min="4" max="4" width="28.7109375" style="0" customWidth="1"/>
    <col min="5" max="11" width="10.57421875" style="0" customWidth="1"/>
    <col min="12" max="12" width="10.421875" style="0" customWidth="1"/>
  </cols>
  <sheetData>
    <row r="1" spans="1:7" ht="18">
      <c r="A1" s="303" t="s">
        <v>394</v>
      </c>
      <c r="B1" s="303"/>
      <c r="C1" s="303"/>
      <c r="D1" s="303"/>
      <c r="E1" s="303"/>
      <c r="F1" s="303"/>
      <c r="G1" s="131"/>
    </row>
    <row r="2" ht="12.75"/>
    <row r="3" spans="1:12" ht="57" customHeight="1">
      <c r="A3" s="298" t="s">
        <v>88</v>
      </c>
      <c r="B3" s="299"/>
      <c r="C3" s="299"/>
      <c r="D3" s="300"/>
      <c r="E3" s="75" t="s">
        <v>328</v>
      </c>
      <c r="F3" s="76" t="s">
        <v>339</v>
      </c>
      <c r="G3" s="76" t="s">
        <v>367</v>
      </c>
      <c r="H3" s="76" t="s">
        <v>368</v>
      </c>
      <c r="I3" s="76" t="s">
        <v>357</v>
      </c>
      <c r="J3" s="75" t="s">
        <v>393</v>
      </c>
      <c r="K3" s="75" t="s">
        <v>369</v>
      </c>
      <c r="L3" s="75" t="s">
        <v>370</v>
      </c>
    </row>
    <row r="4" spans="1:12" ht="51">
      <c r="A4" s="77" t="s">
        <v>89</v>
      </c>
      <c r="B4" s="78" t="s">
        <v>92</v>
      </c>
      <c r="C4" s="77" t="s">
        <v>90</v>
      </c>
      <c r="D4" s="77" t="s">
        <v>91</v>
      </c>
      <c r="E4" s="301"/>
      <c r="F4" s="302"/>
      <c r="G4" s="211"/>
      <c r="H4" s="168"/>
      <c r="I4" s="212"/>
      <c r="J4" s="185"/>
      <c r="K4" s="185"/>
      <c r="L4" s="185"/>
    </row>
    <row r="5" spans="1:12" s="73" customFormat="1" ht="30">
      <c r="A5" s="108"/>
      <c r="B5" s="102" t="s">
        <v>93</v>
      </c>
      <c r="C5" s="109"/>
      <c r="D5" s="103" t="s">
        <v>134</v>
      </c>
      <c r="E5" s="104">
        <f aca="true" t="shared" si="0" ref="E5:L5">SUM(E6+E8+E12+E21+E24+E30+E37+E42+E47+E49+E65)</f>
        <v>128809</v>
      </c>
      <c r="F5" s="104">
        <f t="shared" si="0"/>
        <v>155356</v>
      </c>
      <c r="G5" s="104">
        <f t="shared" si="0"/>
        <v>153962</v>
      </c>
      <c r="H5" s="104">
        <f>SUM(H6+H8+H12+H21+H24+H30+H37+H42+H47+H49+H65)</f>
        <v>172430</v>
      </c>
      <c r="I5" s="104">
        <f t="shared" si="0"/>
        <v>174812</v>
      </c>
      <c r="J5" s="104">
        <f>SUM(J6+J8+J12+J21+J24+J30+J37+J42+J47+J49+J65)</f>
        <v>180400</v>
      </c>
      <c r="K5" s="104">
        <f t="shared" si="0"/>
        <v>179400</v>
      </c>
      <c r="L5" s="104">
        <f t="shared" si="0"/>
        <v>179400</v>
      </c>
    </row>
    <row r="6" spans="1:12" ht="12.75">
      <c r="A6" s="92">
        <v>111</v>
      </c>
      <c r="B6" s="90"/>
      <c r="C6" s="83">
        <v>630</v>
      </c>
      <c r="D6" s="83" t="s">
        <v>94</v>
      </c>
      <c r="E6" s="83">
        <v>346</v>
      </c>
      <c r="F6" s="83">
        <v>303</v>
      </c>
      <c r="G6" s="83">
        <v>303</v>
      </c>
      <c r="H6" s="182">
        <v>300</v>
      </c>
      <c r="I6" s="83">
        <v>2682</v>
      </c>
      <c r="J6" s="83">
        <v>300</v>
      </c>
      <c r="K6" s="83">
        <v>300</v>
      </c>
      <c r="L6" s="83">
        <v>300</v>
      </c>
    </row>
    <row r="7" spans="1:12" ht="12.75">
      <c r="A7" s="92"/>
      <c r="B7" s="90"/>
      <c r="C7" s="83">
        <v>637</v>
      </c>
      <c r="D7" s="83" t="s">
        <v>116</v>
      </c>
      <c r="E7" s="83">
        <v>0</v>
      </c>
      <c r="F7" s="83">
        <v>0</v>
      </c>
      <c r="G7" s="83">
        <v>0</v>
      </c>
      <c r="H7" s="182">
        <v>0</v>
      </c>
      <c r="I7" s="83">
        <v>0</v>
      </c>
      <c r="J7" s="83">
        <v>0</v>
      </c>
      <c r="K7" s="83">
        <v>0</v>
      </c>
      <c r="L7" s="83">
        <v>0</v>
      </c>
    </row>
    <row r="8" spans="1:12" ht="12.75">
      <c r="A8" s="92">
        <v>41</v>
      </c>
      <c r="B8" s="90"/>
      <c r="C8" s="83">
        <v>610</v>
      </c>
      <c r="D8" s="83" t="s">
        <v>95</v>
      </c>
      <c r="E8" s="116">
        <f aca="true" t="shared" si="1" ref="E8:J8">SUM(E9:E11)</f>
        <v>67246</v>
      </c>
      <c r="F8" s="116">
        <f t="shared" si="1"/>
        <v>74702</v>
      </c>
      <c r="G8" s="116">
        <f t="shared" si="1"/>
        <v>85364</v>
      </c>
      <c r="H8" s="266">
        <f t="shared" si="1"/>
        <v>81500</v>
      </c>
      <c r="I8" s="116">
        <f t="shared" si="1"/>
        <v>81500</v>
      </c>
      <c r="J8" s="116">
        <f t="shared" si="1"/>
        <v>86500</v>
      </c>
      <c r="K8" s="116">
        <f>SUM(K9:K11)</f>
        <v>86500</v>
      </c>
      <c r="L8" s="116">
        <f>SUM(L9:L11)</f>
        <v>86500</v>
      </c>
    </row>
    <row r="9" spans="1:12" ht="12.75" hidden="1">
      <c r="A9" s="80"/>
      <c r="B9" s="90"/>
      <c r="C9" s="83">
        <v>611</v>
      </c>
      <c r="D9" s="83" t="s">
        <v>63</v>
      </c>
      <c r="E9" s="83">
        <v>52329</v>
      </c>
      <c r="F9" s="83">
        <v>59814</v>
      </c>
      <c r="G9" s="83">
        <v>68512</v>
      </c>
      <c r="H9" s="182">
        <v>59000</v>
      </c>
      <c r="I9" s="83">
        <v>59000</v>
      </c>
      <c r="J9" s="83">
        <v>64000</v>
      </c>
      <c r="K9" s="83">
        <v>64000</v>
      </c>
      <c r="L9" s="83">
        <v>64000</v>
      </c>
    </row>
    <row r="10" spans="1:12" ht="12.75" hidden="1">
      <c r="A10" s="80"/>
      <c r="B10" s="90"/>
      <c r="C10" s="83">
        <v>612001</v>
      </c>
      <c r="D10" s="83" t="s">
        <v>58</v>
      </c>
      <c r="E10" s="83">
        <v>12854</v>
      </c>
      <c r="F10" s="83">
        <v>12708</v>
      </c>
      <c r="G10" s="83">
        <v>14052</v>
      </c>
      <c r="H10" s="182">
        <v>20000</v>
      </c>
      <c r="I10" s="83">
        <v>20000</v>
      </c>
      <c r="J10" s="83">
        <v>20000</v>
      </c>
      <c r="K10" s="83">
        <v>20000</v>
      </c>
      <c r="L10" s="83">
        <v>20000</v>
      </c>
    </row>
    <row r="11" spans="1:12" ht="12.75" hidden="1">
      <c r="A11" s="80"/>
      <c r="B11" s="90"/>
      <c r="C11" s="83">
        <v>614</v>
      </c>
      <c r="D11" s="83" t="s">
        <v>56</v>
      </c>
      <c r="E11" s="83">
        <v>2063</v>
      </c>
      <c r="F11" s="83">
        <v>2180</v>
      </c>
      <c r="G11" s="83">
        <v>2800</v>
      </c>
      <c r="H11" s="182">
        <v>2500</v>
      </c>
      <c r="I11" s="83">
        <v>2500</v>
      </c>
      <c r="J11" s="83">
        <v>2500</v>
      </c>
      <c r="K11" s="83">
        <v>2500</v>
      </c>
      <c r="L11" s="83">
        <v>2500</v>
      </c>
    </row>
    <row r="12" spans="1:12" ht="12.75">
      <c r="A12" s="80"/>
      <c r="B12" s="90"/>
      <c r="C12" s="83">
        <v>620</v>
      </c>
      <c r="D12" s="83" t="s">
        <v>59</v>
      </c>
      <c r="E12" s="116">
        <f aca="true" t="shared" si="2" ref="E12:J12">SUM(E13:E20)</f>
        <v>24448</v>
      </c>
      <c r="F12" s="116">
        <f t="shared" si="2"/>
        <v>27150</v>
      </c>
      <c r="G12" s="116">
        <f t="shared" si="2"/>
        <v>30793</v>
      </c>
      <c r="H12" s="266">
        <f t="shared" si="2"/>
        <v>31000</v>
      </c>
      <c r="I12" s="116">
        <f t="shared" si="2"/>
        <v>31000</v>
      </c>
      <c r="J12" s="116">
        <f t="shared" si="2"/>
        <v>32550</v>
      </c>
      <c r="K12" s="116">
        <f>SUM(K13:K20)</f>
        <v>32550</v>
      </c>
      <c r="L12" s="116">
        <f>SUM(L13:L20)</f>
        <v>32550</v>
      </c>
    </row>
    <row r="13" spans="1:12" ht="12.75" hidden="1">
      <c r="A13" s="80"/>
      <c r="B13" s="90"/>
      <c r="C13" s="83">
        <v>621</v>
      </c>
      <c r="D13" s="83" t="s">
        <v>96</v>
      </c>
      <c r="E13" s="83">
        <v>5481</v>
      </c>
      <c r="F13" s="83">
        <v>6107</v>
      </c>
      <c r="G13" s="83">
        <v>6893</v>
      </c>
      <c r="H13" s="182">
        <v>7000</v>
      </c>
      <c r="I13" s="83">
        <v>7000</v>
      </c>
      <c r="J13" s="83">
        <v>7000</v>
      </c>
      <c r="K13" s="83">
        <v>7000</v>
      </c>
      <c r="L13" s="83">
        <v>7000</v>
      </c>
    </row>
    <row r="14" spans="1:12" ht="12.75" hidden="1">
      <c r="A14" s="80"/>
      <c r="B14" s="90"/>
      <c r="C14" s="83">
        <v>623</v>
      </c>
      <c r="D14" s="83" t="s">
        <v>97</v>
      </c>
      <c r="E14" s="83">
        <v>1532</v>
      </c>
      <c r="F14" s="83">
        <v>1684</v>
      </c>
      <c r="G14" s="83">
        <v>1955</v>
      </c>
      <c r="H14" s="182">
        <v>2500</v>
      </c>
      <c r="I14" s="83">
        <v>2500</v>
      </c>
      <c r="J14" s="83">
        <v>2500</v>
      </c>
      <c r="K14" s="83">
        <v>2500</v>
      </c>
      <c r="L14" s="83">
        <v>2500</v>
      </c>
    </row>
    <row r="15" spans="1:12" ht="12.75" hidden="1">
      <c r="A15" s="80"/>
      <c r="B15" s="90"/>
      <c r="C15" s="83">
        <v>625001</v>
      </c>
      <c r="D15" s="83" t="s">
        <v>76</v>
      </c>
      <c r="E15" s="83">
        <v>952</v>
      </c>
      <c r="F15" s="83">
        <v>1058</v>
      </c>
      <c r="G15" s="83">
        <v>1206</v>
      </c>
      <c r="H15" s="182">
        <v>1200</v>
      </c>
      <c r="I15" s="83">
        <v>1200</v>
      </c>
      <c r="J15" s="83">
        <v>1400</v>
      </c>
      <c r="K15" s="83">
        <v>1400</v>
      </c>
      <c r="L15" s="83">
        <v>1400</v>
      </c>
    </row>
    <row r="16" spans="1:12" ht="12.75" hidden="1">
      <c r="A16" s="80"/>
      <c r="B16" s="90"/>
      <c r="C16" s="83">
        <v>625002</v>
      </c>
      <c r="D16" s="83" t="s">
        <v>77</v>
      </c>
      <c r="E16" s="83">
        <v>9993</v>
      </c>
      <c r="F16" s="83">
        <v>10898</v>
      </c>
      <c r="G16" s="83">
        <v>12386</v>
      </c>
      <c r="H16" s="182">
        <v>11400</v>
      </c>
      <c r="I16" s="83">
        <v>11400</v>
      </c>
      <c r="J16" s="83">
        <v>12200</v>
      </c>
      <c r="K16" s="83">
        <v>12200</v>
      </c>
      <c r="L16" s="83">
        <v>12200</v>
      </c>
    </row>
    <row r="17" spans="1:12" ht="12.75" hidden="1">
      <c r="A17" s="80"/>
      <c r="B17" s="90"/>
      <c r="C17" s="83">
        <v>625003</v>
      </c>
      <c r="D17" s="83" t="s">
        <v>78</v>
      </c>
      <c r="E17" s="83">
        <v>560</v>
      </c>
      <c r="F17" s="83">
        <v>622</v>
      </c>
      <c r="G17" s="83">
        <v>707</v>
      </c>
      <c r="H17" s="182">
        <v>700</v>
      </c>
      <c r="I17" s="83">
        <v>700</v>
      </c>
      <c r="J17" s="83">
        <v>750</v>
      </c>
      <c r="K17" s="83">
        <v>750</v>
      </c>
      <c r="L17" s="83">
        <v>750</v>
      </c>
    </row>
    <row r="18" spans="1:12" ht="12.75" hidden="1">
      <c r="A18" s="80"/>
      <c r="B18" s="90"/>
      <c r="C18" s="83">
        <v>625004</v>
      </c>
      <c r="D18" s="83" t="s">
        <v>79</v>
      </c>
      <c r="E18" s="83">
        <v>1920</v>
      </c>
      <c r="F18" s="83">
        <v>2328</v>
      </c>
      <c r="G18" s="83">
        <v>2600</v>
      </c>
      <c r="H18" s="182">
        <v>3100</v>
      </c>
      <c r="I18" s="83">
        <v>3100</v>
      </c>
      <c r="J18" s="83">
        <v>3200</v>
      </c>
      <c r="K18" s="83">
        <v>3200</v>
      </c>
      <c r="L18" s="83">
        <v>3200</v>
      </c>
    </row>
    <row r="19" spans="1:12" ht="12.75" hidden="1">
      <c r="A19" s="80"/>
      <c r="B19" s="90"/>
      <c r="C19" s="83">
        <v>625005</v>
      </c>
      <c r="D19" s="83" t="s">
        <v>80</v>
      </c>
      <c r="E19" s="83">
        <v>680</v>
      </c>
      <c r="F19" s="83">
        <v>756</v>
      </c>
      <c r="G19" s="83">
        <v>844</v>
      </c>
      <c r="H19" s="182">
        <v>1200</v>
      </c>
      <c r="I19" s="83">
        <v>1200</v>
      </c>
      <c r="J19" s="83">
        <v>1300</v>
      </c>
      <c r="K19" s="83">
        <v>1300</v>
      </c>
      <c r="L19" s="83">
        <v>1300</v>
      </c>
    </row>
    <row r="20" spans="1:12" ht="12.75" hidden="1">
      <c r="A20" s="80"/>
      <c r="B20" s="90"/>
      <c r="C20" s="83">
        <v>625007</v>
      </c>
      <c r="D20" s="83" t="s">
        <v>98</v>
      </c>
      <c r="E20" s="83">
        <v>3330</v>
      </c>
      <c r="F20" s="83">
        <v>3697</v>
      </c>
      <c r="G20" s="83">
        <v>4202</v>
      </c>
      <c r="H20" s="182">
        <v>3900</v>
      </c>
      <c r="I20" s="83">
        <v>3900</v>
      </c>
      <c r="J20" s="83">
        <v>4200</v>
      </c>
      <c r="K20" s="83">
        <v>4200</v>
      </c>
      <c r="L20" s="83">
        <v>4200</v>
      </c>
    </row>
    <row r="21" spans="1:12" ht="12.75">
      <c r="A21" s="80"/>
      <c r="B21" s="90"/>
      <c r="C21" s="83">
        <v>631</v>
      </c>
      <c r="D21" s="83" t="s">
        <v>99</v>
      </c>
      <c r="E21" s="83">
        <f>SUM(E22)</f>
        <v>112</v>
      </c>
      <c r="F21" s="83">
        <f>SUM(F22)</f>
        <v>38</v>
      </c>
      <c r="G21" s="83">
        <f>SUM(G22)</f>
        <v>0</v>
      </c>
      <c r="H21" s="182">
        <f>SUM(H22+H23)</f>
        <v>2150</v>
      </c>
      <c r="I21" s="83">
        <f>SUM(I22+I23)</f>
        <v>2150</v>
      </c>
      <c r="J21" s="83">
        <f>SUM(J22+J23)</f>
        <v>2150</v>
      </c>
      <c r="K21" s="83">
        <f>SUM(K22+K23)</f>
        <v>2150</v>
      </c>
      <c r="L21" s="83">
        <f>SUM(L22+L23)</f>
        <v>2150</v>
      </c>
    </row>
    <row r="22" spans="1:12" ht="12.75" hidden="1">
      <c r="A22" s="80"/>
      <c r="B22" s="90"/>
      <c r="C22" s="83">
        <v>631001</v>
      </c>
      <c r="D22" s="83" t="s">
        <v>100</v>
      </c>
      <c r="E22" s="83">
        <v>112</v>
      </c>
      <c r="F22" s="83">
        <v>38</v>
      </c>
      <c r="G22" s="83">
        <v>0</v>
      </c>
      <c r="H22" s="182">
        <v>150</v>
      </c>
      <c r="I22" s="83">
        <v>150</v>
      </c>
      <c r="J22" s="83">
        <v>150</v>
      </c>
      <c r="K22" s="83">
        <v>150</v>
      </c>
      <c r="L22" s="83">
        <v>150</v>
      </c>
    </row>
    <row r="23" spans="1:12" ht="12.75" hidden="1">
      <c r="A23" s="80"/>
      <c r="B23" s="90"/>
      <c r="C23" s="83">
        <v>631022</v>
      </c>
      <c r="D23" s="83" t="s">
        <v>331</v>
      </c>
      <c r="E23" s="83">
        <v>0</v>
      </c>
      <c r="F23" s="83">
        <v>0</v>
      </c>
      <c r="G23" s="83">
        <v>1023</v>
      </c>
      <c r="H23" s="182">
        <v>2000</v>
      </c>
      <c r="I23" s="83">
        <v>2000</v>
      </c>
      <c r="J23" s="83">
        <v>2000</v>
      </c>
      <c r="K23" s="83">
        <v>2000</v>
      </c>
      <c r="L23" s="83">
        <v>2000</v>
      </c>
    </row>
    <row r="24" spans="1:12" ht="12.75">
      <c r="A24" s="80"/>
      <c r="B24" s="90"/>
      <c r="C24" s="83">
        <v>632</v>
      </c>
      <c r="D24" s="83" t="s">
        <v>101</v>
      </c>
      <c r="E24" s="83">
        <f aca="true" t="shared" si="3" ref="E24:J24">SUM(E25:E29)</f>
        <v>8173</v>
      </c>
      <c r="F24" s="83">
        <f t="shared" si="3"/>
        <v>9464</v>
      </c>
      <c r="G24" s="83">
        <f t="shared" si="3"/>
        <v>8038</v>
      </c>
      <c r="H24" s="182">
        <f t="shared" si="3"/>
        <v>11000</v>
      </c>
      <c r="I24" s="83">
        <f t="shared" si="3"/>
        <v>11000</v>
      </c>
      <c r="J24" s="83">
        <f t="shared" si="3"/>
        <v>11100</v>
      </c>
      <c r="K24" s="83">
        <f>SUM(K25:K29)</f>
        <v>11100</v>
      </c>
      <c r="L24" s="83">
        <f>SUM(L25:L29)</f>
        <v>11100</v>
      </c>
    </row>
    <row r="25" spans="1:12" ht="12.75" hidden="1">
      <c r="A25" s="80"/>
      <c r="B25" s="90"/>
      <c r="C25" s="83">
        <v>632001</v>
      </c>
      <c r="D25" s="83" t="s">
        <v>102</v>
      </c>
      <c r="E25" s="116">
        <v>6474</v>
      </c>
      <c r="F25" s="116">
        <v>6644</v>
      </c>
      <c r="G25" s="83">
        <v>4448</v>
      </c>
      <c r="H25" s="266">
        <v>6000</v>
      </c>
      <c r="I25" s="116">
        <v>6000</v>
      </c>
      <c r="J25" s="116">
        <v>6300</v>
      </c>
      <c r="K25" s="116">
        <v>6300</v>
      </c>
      <c r="L25" s="116">
        <v>6300</v>
      </c>
    </row>
    <row r="26" spans="1:12" ht="12.75" hidden="1">
      <c r="A26" s="80"/>
      <c r="B26" s="90"/>
      <c r="C26" s="83">
        <v>632002</v>
      </c>
      <c r="D26" s="83" t="s">
        <v>60</v>
      </c>
      <c r="E26" s="83">
        <v>126</v>
      </c>
      <c r="F26" s="83">
        <v>97</v>
      </c>
      <c r="G26" s="83">
        <v>62</v>
      </c>
      <c r="H26" s="182">
        <v>400</v>
      </c>
      <c r="I26" s="83">
        <v>400</v>
      </c>
      <c r="J26" s="83">
        <v>400</v>
      </c>
      <c r="K26" s="83">
        <v>400</v>
      </c>
      <c r="L26" s="83">
        <v>400</v>
      </c>
    </row>
    <row r="27" spans="1:12" ht="12.75" hidden="1">
      <c r="A27" s="80"/>
      <c r="B27" s="90"/>
      <c r="C27" s="83">
        <v>632003</v>
      </c>
      <c r="D27" s="83" t="s">
        <v>310</v>
      </c>
      <c r="E27" s="83">
        <v>471</v>
      </c>
      <c r="F27" s="83">
        <v>382</v>
      </c>
      <c r="G27" s="83">
        <v>550</v>
      </c>
      <c r="H27" s="182">
        <v>1000</v>
      </c>
      <c r="I27" s="83">
        <v>1000</v>
      </c>
      <c r="J27" s="83">
        <v>800</v>
      </c>
      <c r="K27" s="83">
        <v>800</v>
      </c>
      <c r="L27" s="83">
        <v>800</v>
      </c>
    </row>
    <row r="28" spans="1:12" ht="12.75" hidden="1">
      <c r="A28" s="80"/>
      <c r="B28" s="90"/>
      <c r="C28" s="83">
        <v>632004</v>
      </c>
      <c r="D28" s="83" t="s">
        <v>325</v>
      </c>
      <c r="E28" s="83">
        <v>0</v>
      </c>
      <c r="F28" s="83">
        <v>1224</v>
      </c>
      <c r="G28" s="83">
        <v>1669</v>
      </c>
      <c r="H28" s="182">
        <v>2000</v>
      </c>
      <c r="I28" s="83">
        <v>2000</v>
      </c>
      <c r="J28" s="83">
        <v>2000</v>
      </c>
      <c r="K28" s="83">
        <v>2000</v>
      </c>
      <c r="L28" s="83">
        <v>2000</v>
      </c>
    </row>
    <row r="29" spans="1:12" ht="12.75" hidden="1">
      <c r="A29" s="80"/>
      <c r="B29" s="90"/>
      <c r="C29" s="83">
        <v>632005</v>
      </c>
      <c r="D29" s="83" t="s">
        <v>309</v>
      </c>
      <c r="E29" s="83">
        <v>1102</v>
      </c>
      <c r="F29" s="83">
        <v>1117</v>
      </c>
      <c r="G29" s="83">
        <v>1309</v>
      </c>
      <c r="H29" s="182">
        <v>1600</v>
      </c>
      <c r="I29" s="83">
        <v>1600</v>
      </c>
      <c r="J29" s="83">
        <v>1600</v>
      </c>
      <c r="K29" s="83">
        <v>1600</v>
      </c>
      <c r="L29" s="83">
        <v>1600</v>
      </c>
    </row>
    <row r="30" spans="1:12" ht="12.75">
      <c r="A30" s="80"/>
      <c r="B30" s="90"/>
      <c r="C30" s="83">
        <v>633</v>
      </c>
      <c r="D30" s="83" t="s">
        <v>103</v>
      </c>
      <c r="E30" s="83">
        <f aca="true" t="shared" si="4" ref="E30:J30">SUM(E31:E36)</f>
        <v>3529</v>
      </c>
      <c r="F30" s="83">
        <f t="shared" si="4"/>
        <v>5639</v>
      </c>
      <c r="G30" s="83">
        <f t="shared" si="4"/>
        <v>3132</v>
      </c>
      <c r="H30" s="182">
        <f t="shared" si="4"/>
        <v>5550</v>
      </c>
      <c r="I30" s="83">
        <f t="shared" si="4"/>
        <v>5550</v>
      </c>
      <c r="J30" s="83">
        <f t="shared" si="4"/>
        <v>6750</v>
      </c>
      <c r="K30" s="83">
        <f>SUM(K31:K36)</f>
        <v>5750</v>
      </c>
      <c r="L30" s="83">
        <f>SUM(L31:L36)</f>
        <v>5750</v>
      </c>
    </row>
    <row r="31" spans="1:12" ht="12.75" hidden="1">
      <c r="A31" s="80"/>
      <c r="B31" s="90"/>
      <c r="C31" s="83">
        <v>633002</v>
      </c>
      <c r="D31" s="83" t="s">
        <v>104</v>
      </c>
      <c r="E31" s="83">
        <v>0</v>
      </c>
      <c r="F31" s="83">
        <v>1432</v>
      </c>
      <c r="G31" s="83">
        <v>0</v>
      </c>
      <c r="H31" s="182">
        <v>0</v>
      </c>
      <c r="I31" s="83">
        <v>0</v>
      </c>
      <c r="J31" s="83">
        <v>1000</v>
      </c>
      <c r="K31" s="83">
        <v>0</v>
      </c>
      <c r="L31" s="83">
        <v>0</v>
      </c>
    </row>
    <row r="32" spans="1:12" ht="12.75" hidden="1">
      <c r="A32" s="80"/>
      <c r="B32" s="90"/>
      <c r="C32" s="83">
        <v>633004</v>
      </c>
      <c r="D32" s="83" t="s">
        <v>105</v>
      </c>
      <c r="E32" s="83">
        <v>441</v>
      </c>
      <c r="F32" s="83">
        <v>0</v>
      </c>
      <c r="G32" s="83">
        <v>0</v>
      </c>
      <c r="H32" s="182">
        <v>1000</v>
      </c>
      <c r="I32" s="83">
        <v>1000</v>
      </c>
      <c r="J32" s="83">
        <v>1000</v>
      </c>
      <c r="K32" s="83">
        <v>1000</v>
      </c>
      <c r="L32" s="83">
        <v>1000</v>
      </c>
    </row>
    <row r="33" spans="1:12" ht="12.75" hidden="1">
      <c r="A33" s="80"/>
      <c r="B33" s="90"/>
      <c r="C33" s="83">
        <v>633006</v>
      </c>
      <c r="D33" s="83" t="s">
        <v>57</v>
      </c>
      <c r="E33" s="83">
        <v>1920</v>
      </c>
      <c r="F33" s="83">
        <v>2756</v>
      </c>
      <c r="G33" s="83">
        <v>1333</v>
      </c>
      <c r="H33" s="182">
        <v>2500</v>
      </c>
      <c r="I33" s="83">
        <v>2800</v>
      </c>
      <c r="J33" s="83">
        <v>3000</v>
      </c>
      <c r="K33" s="83">
        <v>3000</v>
      </c>
      <c r="L33" s="83">
        <v>3000</v>
      </c>
    </row>
    <row r="34" spans="1:12" ht="12.75" hidden="1">
      <c r="A34" s="80"/>
      <c r="B34" s="90"/>
      <c r="C34" s="83">
        <v>633009</v>
      </c>
      <c r="D34" s="83" t="s">
        <v>61</v>
      </c>
      <c r="E34" s="83">
        <v>696</v>
      </c>
      <c r="F34" s="83">
        <v>712</v>
      </c>
      <c r="G34" s="83">
        <v>685</v>
      </c>
      <c r="H34" s="182">
        <v>900</v>
      </c>
      <c r="I34" s="83">
        <v>900</v>
      </c>
      <c r="J34" s="83">
        <v>900</v>
      </c>
      <c r="K34" s="83">
        <v>900</v>
      </c>
      <c r="L34" s="83">
        <v>900</v>
      </c>
    </row>
    <row r="35" spans="1:12" ht="12.75" hidden="1">
      <c r="A35" s="80"/>
      <c r="B35" s="90"/>
      <c r="C35" s="83">
        <v>633013</v>
      </c>
      <c r="D35" s="83" t="s">
        <v>228</v>
      </c>
      <c r="E35" s="83">
        <v>0</v>
      </c>
      <c r="F35" s="83">
        <v>206</v>
      </c>
      <c r="G35" s="83">
        <v>147</v>
      </c>
      <c r="H35" s="182">
        <v>150</v>
      </c>
      <c r="I35" s="83">
        <v>150</v>
      </c>
      <c r="J35" s="83">
        <v>150</v>
      </c>
      <c r="K35" s="83">
        <v>150</v>
      </c>
      <c r="L35" s="83">
        <v>150</v>
      </c>
    </row>
    <row r="36" spans="1:12" ht="12.75" hidden="1">
      <c r="A36" s="80"/>
      <c r="B36" s="90"/>
      <c r="C36" s="83">
        <v>633016</v>
      </c>
      <c r="D36" s="83" t="s">
        <v>55</v>
      </c>
      <c r="E36" s="83">
        <v>472</v>
      </c>
      <c r="F36" s="83">
        <v>533</v>
      </c>
      <c r="G36" s="83">
        <v>967</v>
      </c>
      <c r="H36" s="182">
        <v>1000</v>
      </c>
      <c r="I36" s="83">
        <v>700</v>
      </c>
      <c r="J36" s="83">
        <v>700</v>
      </c>
      <c r="K36" s="83">
        <v>700</v>
      </c>
      <c r="L36" s="83">
        <v>700</v>
      </c>
    </row>
    <row r="37" spans="1:12" ht="12.75">
      <c r="A37" s="80"/>
      <c r="B37" s="90"/>
      <c r="C37" s="83">
        <v>634</v>
      </c>
      <c r="D37" s="83" t="s">
        <v>106</v>
      </c>
      <c r="E37" s="83">
        <f aca="true" t="shared" si="5" ref="E37:J37">SUM(E38:E41)</f>
        <v>2029</v>
      </c>
      <c r="F37" s="83">
        <f t="shared" si="5"/>
        <v>2390</v>
      </c>
      <c r="G37" s="83">
        <f t="shared" si="5"/>
        <v>1489</v>
      </c>
      <c r="H37" s="182">
        <f t="shared" si="5"/>
        <v>3150</v>
      </c>
      <c r="I37" s="83">
        <f t="shared" si="5"/>
        <v>3150</v>
      </c>
      <c r="J37" s="83">
        <f t="shared" si="5"/>
        <v>3150</v>
      </c>
      <c r="K37" s="83">
        <f>SUM(K38:K41)</f>
        <v>3150</v>
      </c>
      <c r="L37" s="83">
        <f>SUM(L38:L41)</f>
        <v>3150</v>
      </c>
    </row>
    <row r="38" spans="1:12" ht="12.75" hidden="1">
      <c r="A38" s="80"/>
      <c r="B38" s="90"/>
      <c r="C38" s="83">
        <v>634001</v>
      </c>
      <c r="D38" s="83" t="s">
        <v>107</v>
      </c>
      <c r="E38" s="83">
        <v>1193</v>
      </c>
      <c r="F38" s="83">
        <v>1421</v>
      </c>
      <c r="G38" s="83">
        <v>1056</v>
      </c>
      <c r="H38" s="182">
        <v>1500</v>
      </c>
      <c r="I38" s="83">
        <v>1500</v>
      </c>
      <c r="J38" s="83">
        <v>1500</v>
      </c>
      <c r="K38" s="83">
        <v>1500</v>
      </c>
      <c r="L38" s="83">
        <v>1500</v>
      </c>
    </row>
    <row r="39" spans="1:12" ht="12.75" hidden="1">
      <c r="A39" s="80"/>
      <c r="B39" s="90"/>
      <c r="C39" s="83">
        <v>634002</v>
      </c>
      <c r="D39" s="83" t="s">
        <v>108</v>
      </c>
      <c r="E39" s="83">
        <v>403</v>
      </c>
      <c r="F39" s="83">
        <v>536</v>
      </c>
      <c r="G39" s="83">
        <v>0</v>
      </c>
      <c r="H39" s="182">
        <v>1000</v>
      </c>
      <c r="I39" s="83">
        <v>1000</v>
      </c>
      <c r="J39" s="83">
        <v>1000</v>
      </c>
      <c r="K39" s="83">
        <v>1000</v>
      </c>
      <c r="L39" s="83">
        <v>1000</v>
      </c>
    </row>
    <row r="40" spans="1:12" ht="12.75" hidden="1">
      <c r="A40" s="80"/>
      <c r="B40" s="90"/>
      <c r="C40" s="83">
        <v>634003</v>
      </c>
      <c r="D40" s="83" t="s">
        <v>84</v>
      </c>
      <c r="E40" s="83">
        <v>383</v>
      </c>
      <c r="F40" s="83">
        <v>383</v>
      </c>
      <c r="G40" s="83">
        <v>383</v>
      </c>
      <c r="H40" s="182">
        <v>600</v>
      </c>
      <c r="I40" s="83">
        <v>600</v>
      </c>
      <c r="J40" s="83">
        <v>600</v>
      </c>
      <c r="K40" s="83">
        <v>600</v>
      </c>
      <c r="L40" s="83">
        <v>600</v>
      </c>
    </row>
    <row r="41" spans="1:12" ht="12.75" hidden="1">
      <c r="A41" s="80"/>
      <c r="B41" s="90"/>
      <c r="C41" s="83">
        <v>634005</v>
      </c>
      <c r="D41" s="83" t="s">
        <v>81</v>
      </c>
      <c r="E41" s="83">
        <v>50</v>
      </c>
      <c r="F41" s="83">
        <v>50</v>
      </c>
      <c r="G41" s="83">
        <v>50</v>
      </c>
      <c r="H41" s="182">
        <v>50</v>
      </c>
      <c r="I41" s="83">
        <v>50</v>
      </c>
      <c r="J41" s="83">
        <v>50</v>
      </c>
      <c r="K41" s="83">
        <v>50</v>
      </c>
      <c r="L41" s="83">
        <v>50</v>
      </c>
    </row>
    <row r="42" spans="1:12" ht="12.75">
      <c r="A42" s="80"/>
      <c r="B42" s="90"/>
      <c r="C42" s="83">
        <v>635</v>
      </c>
      <c r="D42" s="83" t="s">
        <v>109</v>
      </c>
      <c r="E42" s="83">
        <f aca="true" t="shared" si="6" ref="E42:J42">SUM(E43:E46)</f>
        <v>2125</v>
      </c>
      <c r="F42" s="83">
        <f t="shared" si="6"/>
        <v>2366</v>
      </c>
      <c r="G42" s="83">
        <f t="shared" si="6"/>
        <v>1382</v>
      </c>
      <c r="H42" s="182">
        <f t="shared" si="6"/>
        <v>5000</v>
      </c>
      <c r="I42" s="83">
        <f t="shared" si="6"/>
        <v>5000</v>
      </c>
      <c r="J42" s="83">
        <f t="shared" si="6"/>
        <v>5000</v>
      </c>
      <c r="K42" s="83">
        <f>SUM(K43:K46)</f>
        <v>5000</v>
      </c>
      <c r="L42" s="83">
        <f>SUM(L43:L46)</f>
        <v>5000</v>
      </c>
    </row>
    <row r="43" spans="1:12" ht="12.75" hidden="1">
      <c r="A43" s="80"/>
      <c r="B43" s="90"/>
      <c r="C43" s="83">
        <v>635002</v>
      </c>
      <c r="D43" s="83" t="s">
        <v>110</v>
      </c>
      <c r="E43" s="83">
        <v>680</v>
      </c>
      <c r="F43" s="83">
        <v>1140</v>
      </c>
      <c r="G43" s="83">
        <v>400</v>
      </c>
      <c r="H43" s="182">
        <v>1500</v>
      </c>
      <c r="I43" s="83">
        <v>1500</v>
      </c>
      <c r="J43" s="83">
        <v>1500</v>
      </c>
      <c r="K43" s="83">
        <v>1500</v>
      </c>
      <c r="L43" s="83">
        <v>1500</v>
      </c>
    </row>
    <row r="44" spans="1:12" ht="12.75" hidden="1">
      <c r="A44" s="80"/>
      <c r="B44" s="90"/>
      <c r="C44" s="83">
        <v>635004</v>
      </c>
      <c r="D44" s="83" t="s">
        <v>111</v>
      </c>
      <c r="E44" s="83">
        <v>579</v>
      </c>
      <c r="F44" s="83">
        <v>120</v>
      </c>
      <c r="G44" s="83">
        <v>0</v>
      </c>
      <c r="H44" s="182">
        <v>1000</v>
      </c>
      <c r="I44" s="83">
        <v>1000</v>
      </c>
      <c r="J44" s="83">
        <v>1000</v>
      </c>
      <c r="K44" s="83">
        <v>1000</v>
      </c>
      <c r="L44" s="83">
        <v>1000</v>
      </c>
    </row>
    <row r="45" spans="1:12" ht="12.75" hidden="1">
      <c r="A45" s="80"/>
      <c r="B45" s="90"/>
      <c r="C45" s="83">
        <v>635006</v>
      </c>
      <c r="D45" s="83" t="s">
        <v>112</v>
      </c>
      <c r="E45" s="83">
        <v>0</v>
      </c>
      <c r="F45" s="83">
        <v>0</v>
      </c>
      <c r="G45" s="83">
        <v>0</v>
      </c>
      <c r="H45" s="182">
        <v>1000</v>
      </c>
      <c r="I45" s="83">
        <v>1000</v>
      </c>
      <c r="J45" s="83">
        <v>1000</v>
      </c>
      <c r="K45" s="83">
        <v>1000</v>
      </c>
      <c r="L45" s="83">
        <v>1000</v>
      </c>
    </row>
    <row r="46" spans="1:12" ht="12.75" hidden="1">
      <c r="A46" s="80"/>
      <c r="B46" s="90"/>
      <c r="C46" s="83">
        <v>635009</v>
      </c>
      <c r="D46" s="83" t="s">
        <v>113</v>
      </c>
      <c r="E46" s="83">
        <v>866</v>
      </c>
      <c r="F46" s="83">
        <v>1106</v>
      </c>
      <c r="G46" s="83">
        <v>982</v>
      </c>
      <c r="H46" s="182">
        <v>1500</v>
      </c>
      <c r="I46" s="83">
        <v>1500</v>
      </c>
      <c r="J46" s="83">
        <v>1500</v>
      </c>
      <c r="K46" s="83">
        <v>1500</v>
      </c>
      <c r="L46" s="83">
        <v>1500</v>
      </c>
    </row>
    <row r="47" spans="1:12" ht="12.75">
      <c r="A47" s="80"/>
      <c r="B47" s="90"/>
      <c r="C47" s="83">
        <v>636</v>
      </c>
      <c r="D47" s="83" t="s">
        <v>114</v>
      </c>
      <c r="E47" s="83">
        <f aca="true" t="shared" si="7" ref="E47:L47">SUM(E48)</f>
        <v>100</v>
      </c>
      <c r="F47" s="83">
        <f t="shared" si="7"/>
        <v>100</v>
      </c>
      <c r="G47" s="83">
        <f t="shared" si="7"/>
        <v>100</v>
      </c>
      <c r="H47" s="182">
        <f t="shared" si="7"/>
        <v>110</v>
      </c>
      <c r="I47" s="83">
        <f t="shared" si="7"/>
        <v>110</v>
      </c>
      <c r="J47" s="83">
        <f t="shared" si="7"/>
        <v>110</v>
      </c>
      <c r="K47" s="83">
        <f t="shared" si="7"/>
        <v>110</v>
      </c>
      <c r="L47" s="83">
        <f t="shared" si="7"/>
        <v>110</v>
      </c>
    </row>
    <row r="48" spans="1:12" ht="12.75" hidden="1">
      <c r="A48" s="80"/>
      <c r="B48" s="90"/>
      <c r="C48" s="83">
        <v>636001</v>
      </c>
      <c r="D48" s="83" t="s">
        <v>115</v>
      </c>
      <c r="E48" s="83">
        <v>100</v>
      </c>
      <c r="F48" s="83">
        <v>100</v>
      </c>
      <c r="G48" s="83">
        <v>100</v>
      </c>
      <c r="H48" s="182">
        <v>110</v>
      </c>
      <c r="I48" s="83">
        <v>110</v>
      </c>
      <c r="J48" s="83">
        <v>110</v>
      </c>
      <c r="K48" s="83">
        <v>110</v>
      </c>
      <c r="L48" s="83">
        <v>110</v>
      </c>
    </row>
    <row r="49" spans="1:12" ht="12.75">
      <c r="A49" s="80"/>
      <c r="B49" s="90"/>
      <c r="C49" s="83">
        <v>637</v>
      </c>
      <c r="D49" s="83" t="s">
        <v>116</v>
      </c>
      <c r="E49" s="83">
        <f aca="true" t="shared" si="8" ref="E49:J49">SUM(E50:E64)</f>
        <v>20392</v>
      </c>
      <c r="F49" s="83">
        <f t="shared" si="8"/>
        <v>31980</v>
      </c>
      <c r="G49" s="83">
        <f t="shared" si="8"/>
        <v>22916</v>
      </c>
      <c r="H49" s="182">
        <f t="shared" si="8"/>
        <v>31570</v>
      </c>
      <c r="I49" s="83">
        <f t="shared" si="8"/>
        <v>31570</v>
      </c>
      <c r="J49" s="83">
        <f t="shared" si="8"/>
        <v>31690</v>
      </c>
      <c r="K49" s="83">
        <f>SUM(K50:K64)</f>
        <v>31690</v>
      </c>
      <c r="L49" s="83">
        <f>SUM(L50:L64)</f>
        <v>31690</v>
      </c>
    </row>
    <row r="50" spans="1:12" ht="12.75" hidden="1">
      <c r="A50" s="80"/>
      <c r="B50" s="90"/>
      <c r="C50" s="83">
        <v>637001</v>
      </c>
      <c r="D50" s="83" t="s">
        <v>117</v>
      </c>
      <c r="E50" s="83">
        <v>834</v>
      </c>
      <c r="F50" s="83">
        <v>1553</v>
      </c>
      <c r="G50" s="83">
        <v>543</v>
      </c>
      <c r="H50" s="182">
        <v>1800</v>
      </c>
      <c r="I50" s="83">
        <v>1800</v>
      </c>
      <c r="J50" s="83">
        <v>1800</v>
      </c>
      <c r="K50" s="83">
        <v>1800</v>
      </c>
      <c r="L50" s="83">
        <v>1800</v>
      </c>
    </row>
    <row r="51" spans="1:12" ht="12.75" hidden="1">
      <c r="A51" s="80"/>
      <c r="B51" s="90"/>
      <c r="C51" s="83">
        <v>637002</v>
      </c>
      <c r="D51" s="83" t="s">
        <v>118</v>
      </c>
      <c r="E51" s="83">
        <v>958</v>
      </c>
      <c r="F51" s="83">
        <v>0</v>
      </c>
      <c r="G51" s="83">
        <v>0</v>
      </c>
      <c r="H51" s="182">
        <v>1000</v>
      </c>
      <c r="I51" s="83">
        <v>1000</v>
      </c>
      <c r="J51" s="83">
        <v>1000</v>
      </c>
      <c r="K51" s="83">
        <v>1000</v>
      </c>
      <c r="L51" s="83">
        <v>1000</v>
      </c>
    </row>
    <row r="52" spans="1:12" ht="12.75" hidden="1">
      <c r="A52" s="80"/>
      <c r="B52" s="90"/>
      <c r="C52" s="83">
        <v>637003</v>
      </c>
      <c r="D52" s="83" t="s">
        <v>119</v>
      </c>
      <c r="E52" s="83">
        <v>410</v>
      </c>
      <c r="F52" s="83">
        <v>5181</v>
      </c>
      <c r="G52" s="83">
        <v>471</v>
      </c>
      <c r="H52" s="182">
        <v>2500</v>
      </c>
      <c r="I52" s="83">
        <v>2500</v>
      </c>
      <c r="J52" s="83">
        <v>2500</v>
      </c>
      <c r="K52" s="83">
        <v>2500</v>
      </c>
      <c r="L52" s="83">
        <v>2500</v>
      </c>
    </row>
    <row r="53" spans="1:12" ht="12.75" hidden="1">
      <c r="A53" s="80"/>
      <c r="B53" s="90"/>
      <c r="C53" s="83">
        <v>637004</v>
      </c>
      <c r="D53" s="83" t="s">
        <v>62</v>
      </c>
      <c r="E53" s="83">
        <v>6395</v>
      </c>
      <c r="F53" s="83">
        <v>8580</v>
      </c>
      <c r="G53" s="83">
        <v>8069</v>
      </c>
      <c r="H53" s="182">
        <v>9000</v>
      </c>
      <c r="I53" s="83">
        <v>9000</v>
      </c>
      <c r="J53" s="83">
        <v>9000</v>
      </c>
      <c r="K53" s="83">
        <v>9000</v>
      </c>
      <c r="L53" s="83">
        <v>9000</v>
      </c>
    </row>
    <row r="54" spans="1:12" ht="12.75" hidden="1">
      <c r="A54" s="80"/>
      <c r="B54" s="90"/>
      <c r="C54" s="83">
        <v>637005</v>
      </c>
      <c r="D54" s="83" t="s">
        <v>120</v>
      </c>
      <c r="E54" s="83">
        <v>2808</v>
      </c>
      <c r="F54" s="83">
        <v>7308</v>
      </c>
      <c r="G54" s="83">
        <v>3601</v>
      </c>
      <c r="H54" s="182">
        <v>4000</v>
      </c>
      <c r="I54" s="83">
        <v>4000</v>
      </c>
      <c r="J54" s="83">
        <v>4000</v>
      </c>
      <c r="K54" s="83">
        <v>4000</v>
      </c>
      <c r="L54" s="83">
        <v>4000</v>
      </c>
    </row>
    <row r="55" spans="1:12" ht="12.75" hidden="1">
      <c r="A55" s="80"/>
      <c r="B55" s="90"/>
      <c r="C55" s="83">
        <v>637011</v>
      </c>
      <c r="D55" s="83" t="s">
        <v>286</v>
      </c>
      <c r="E55" s="83">
        <v>357</v>
      </c>
      <c r="F55" s="83">
        <v>441</v>
      </c>
      <c r="G55" s="83">
        <v>0</v>
      </c>
      <c r="H55" s="182">
        <v>500</v>
      </c>
      <c r="I55" s="83">
        <v>500</v>
      </c>
      <c r="J55" s="83">
        <v>500</v>
      </c>
      <c r="K55" s="83">
        <v>500</v>
      </c>
      <c r="L55" s="83">
        <v>500</v>
      </c>
    </row>
    <row r="56" spans="1:12" ht="12.75" hidden="1">
      <c r="A56" s="80"/>
      <c r="B56" s="90"/>
      <c r="C56" s="83">
        <v>637012</v>
      </c>
      <c r="D56" s="83" t="s">
        <v>121</v>
      </c>
      <c r="E56" s="83">
        <v>1054</v>
      </c>
      <c r="F56" s="83">
        <v>619</v>
      </c>
      <c r="G56" s="83">
        <v>1330</v>
      </c>
      <c r="H56" s="182">
        <v>1200</v>
      </c>
      <c r="I56" s="83">
        <v>1200</v>
      </c>
      <c r="J56" s="83">
        <v>1100</v>
      </c>
      <c r="K56" s="83">
        <v>1100</v>
      </c>
      <c r="L56" s="83">
        <v>1100</v>
      </c>
    </row>
    <row r="57" spans="1:12" ht="12.75" hidden="1">
      <c r="A57" s="80"/>
      <c r="B57" s="90"/>
      <c r="C57" s="83">
        <v>637014</v>
      </c>
      <c r="D57" s="83" t="s">
        <v>64</v>
      </c>
      <c r="E57" s="83">
        <v>3175</v>
      </c>
      <c r="F57" s="83">
        <v>3637</v>
      </c>
      <c r="G57" s="83">
        <v>3672</v>
      </c>
      <c r="H57" s="182">
        <v>3700</v>
      </c>
      <c r="I57" s="83">
        <v>3700</v>
      </c>
      <c r="J57" s="83">
        <v>3900</v>
      </c>
      <c r="K57" s="83">
        <v>3900</v>
      </c>
      <c r="L57" s="83">
        <v>3900</v>
      </c>
    </row>
    <row r="58" spans="1:12" ht="12.75" hidden="1">
      <c r="A58" s="80"/>
      <c r="B58" s="90"/>
      <c r="C58" s="83">
        <v>637015</v>
      </c>
      <c r="D58" s="83" t="s">
        <v>122</v>
      </c>
      <c r="E58" s="83">
        <v>888</v>
      </c>
      <c r="F58" s="83">
        <v>888</v>
      </c>
      <c r="G58" s="83">
        <v>1022</v>
      </c>
      <c r="H58" s="182">
        <v>1500</v>
      </c>
      <c r="I58" s="83">
        <v>1500</v>
      </c>
      <c r="J58" s="83">
        <v>1500</v>
      </c>
      <c r="K58" s="83">
        <v>1500</v>
      </c>
      <c r="L58" s="83">
        <v>1500</v>
      </c>
    </row>
    <row r="59" spans="1:12" ht="12.75" hidden="1">
      <c r="A59" s="80"/>
      <c r="B59" s="90"/>
      <c r="C59" s="83">
        <v>637016</v>
      </c>
      <c r="D59" s="83" t="s">
        <v>65</v>
      </c>
      <c r="E59" s="83">
        <v>1266</v>
      </c>
      <c r="F59" s="83">
        <v>1378</v>
      </c>
      <c r="G59" s="83">
        <v>1669</v>
      </c>
      <c r="H59" s="182">
        <v>1500</v>
      </c>
      <c r="I59" s="83">
        <v>1500</v>
      </c>
      <c r="J59" s="83">
        <v>1500</v>
      </c>
      <c r="K59" s="83">
        <v>1500</v>
      </c>
      <c r="L59" s="83">
        <v>1500</v>
      </c>
    </row>
    <row r="60" spans="1:12" ht="12.75" hidden="1">
      <c r="A60" s="80"/>
      <c r="B60" s="90"/>
      <c r="C60" s="83">
        <v>637017</v>
      </c>
      <c r="D60" s="83" t="s">
        <v>85</v>
      </c>
      <c r="E60" s="83">
        <v>161</v>
      </c>
      <c r="F60" s="83">
        <v>179</v>
      </c>
      <c r="G60" s="83">
        <v>186</v>
      </c>
      <c r="H60" s="182">
        <v>220</v>
      </c>
      <c r="I60" s="83">
        <v>220</v>
      </c>
      <c r="J60" s="83">
        <v>250</v>
      </c>
      <c r="K60" s="83">
        <v>250</v>
      </c>
      <c r="L60" s="83">
        <v>250</v>
      </c>
    </row>
    <row r="61" spans="1:12" ht="12.75" hidden="1">
      <c r="A61" s="80"/>
      <c r="B61" s="90"/>
      <c r="C61" s="83">
        <v>637026</v>
      </c>
      <c r="D61" s="83" t="s">
        <v>123</v>
      </c>
      <c r="E61" s="83">
        <v>2083</v>
      </c>
      <c r="F61" s="83">
        <v>2213</v>
      </c>
      <c r="G61" s="83">
        <v>2265</v>
      </c>
      <c r="H61" s="182">
        <v>3600</v>
      </c>
      <c r="I61" s="83">
        <v>3600</v>
      </c>
      <c r="J61" s="83">
        <v>3600</v>
      </c>
      <c r="K61" s="83">
        <v>3600</v>
      </c>
      <c r="L61" s="83">
        <v>3600</v>
      </c>
    </row>
    <row r="62" spans="1:12" ht="12.75" hidden="1">
      <c r="A62" s="80"/>
      <c r="B62" s="90"/>
      <c r="C62" s="83">
        <v>637027</v>
      </c>
      <c r="D62" s="83" t="s">
        <v>124</v>
      </c>
      <c r="E62" s="83">
        <v>0</v>
      </c>
      <c r="F62" s="83">
        <v>0</v>
      </c>
      <c r="G62" s="83">
        <v>85</v>
      </c>
      <c r="H62" s="182">
        <v>500</v>
      </c>
      <c r="I62" s="83">
        <v>500</v>
      </c>
      <c r="J62" s="83">
        <v>500</v>
      </c>
      <c r="K62" s="83">
        <v>500</v>
      </c>
      <c r="L62" s="83">
        <v>500</v>
      </c>
    </row>
    <row r="63" spans="1:12" ht="12.75" hidden="1">
      <c r="A63" s="80"/>
      <c r="B63" s="90"/>
      <c r="C63" s="83">
        <v>637035</v>
      </c>
      <c r="D63" s="83" t="s">
        <v>86</v>
      </c>
      <c r="E63" s="83">
        <v>3</v>
      </c>
      <c r="F63" s="83">
        <v>3</v>
      </c>
      <c r="G63" s="83">
        <v>3</v>
      </c>
      <c r="H63" s="182">
        <v>50</v>
      </c>
      <c r="I63" s="83">
        <v>50</v>
      </c>
      <c r="J63" s="83">
        <v>40</v>
      </c>
      <c r="K63" s="83">
        <v>40</v>
      </c>
      <c r="L63" s="83">
        <v>40</v>
      </c>
    </row>
    <row r="64" spans="1:12" ht="12.75" hidden="1">
      <c r="A64" s="80"/>
      <c r="B64" s="90"/>
      <c r="C64" s="83">
        <v>637036</v>
      </c>
      <c r="D64" s="83" t="s">
        <v>125</v>
      </c>
      <c r="E64" s="83">
        <v>0</v>
      </c>
      <c r="F64" s="83">
        <v>0</v>
      </c>
      <c r="G64" s="83">
        <v>0</v>
      </c>
      <c r="H64" s="182">
        <v>500</v>
      </c>
      <c r="I64" s="83">
        <v>500</v>
      </c>
      <c r="J64" s="83">
        <v>500</v>
      </c>
      <c r="K64" s="83">
        <v>500</v>
      </c>
      <c r="L64" s="83">
        <v>500</v>
      </c>
    </row>
    <row r="65" spans="1:12" ht="12.75">
      <c r="A65" s="80"/>
      <c r="B65" s="90"/>
      <c r="C65" s="83">
        <v>640</v>
      </c>
      <c r="D65" s="83" t="s">
        <v>126</v>
      </c>
      <c r="E65" s="83">
        <f aca="true" t="shared" si="9" ref="E65:J65">SUM(E66:E69)</f>
        <v>309</v>
      </c>
      <c r="F65" s="83">
        <f t="shared" si="9"/>
        <v>1224</v>
      </c>
      <c r="G65" s="83">
        <f t="shared" si="9"/>
        <v>445</v>
      </c>
      <c r="H65" s="182">
        <f t="shared" si="9"/>
        <v>1100</v>
      </c>
      <c r="I65" s="83">
        <f t="shared" si="9"/>
        <v>1100</v>
      </c>
      <c r="J65" s="83">
        <f t="shared" si="9"/>
        <v>1100</v>
      </c>
      <c r="K65" s="83">
        <f>SUM(K66:K69)</f>
        <v>1100</v>
      </c>
      <c r="L65" s="83">
        <f>SUM(L66:L69)</f>
        <v>1100</v>
      </c>
    </row>
    <row r="66" spans="1:12" ht="12.75" hidden="1">
      <c r="A66" s="80"/>
      <c r="B66" s="90"/>
      <c r="C66" s="83">
        <v>641010</v>
      </c>
      <c r="D66" s="83" t="s">
        <v>127</v>
      </c>
      <c r="E66" s="83">
        <v>0</v>
      </c>
      <c r="F66" s="83">
        <v>0</v>
      </c>
      <c r="G66" s="83">
        <v>0</v>
      </c>
      <c r="H66" s="182">
        <v>0</v>
      </c>
      <c r="I66" s="83">
        <v>0</v>
      </c>
      <c r="J66" s="83">
        <v>0</v>
      </c>
      <c r="K66" s="83">
        <v>0</v>
      </c>
      <c r="L66" s="83">
        <v>0</v>
      </c>
    </row>
    <row r="67" spans="1:12" ht="12.75" hidden="1">
      <c r="A67" s="80"/>
      <c r="B67" s="90"/>
      <c r="C67" s="83">
        <v>641006</v>
      </c>
      <c r="D67" s="83" t="s">
        <v>343</v>
      </c>
      <c r="E67" s="83">
        <v>0</v>
      </c>
      <c r="F67" s="83">
        <v>0</v>
      </c>
      <c r="G67" s="83">
        <v>61</v>
      </c>
      <c r="H67" s="182">
        <v>100</v>
      </c>
      <c r="I67" s="83">
        <v>100</v>
      </c>
      <c r="J67" s="83">
        <v>100</v>
      </c>
      <c r="K67" s="83">
        <v>100</v>
      </c>
      <c r="L67" s="83">
        <v>100</v>
      </c>
    </row>
    <row r="68" spans="1:12" ht="12.75" hidden="1">
      <c r="A68" s="80"/>
      <c r="B68" s="90"/>
      <c r="C68" s="83">
        <v>642001</v>
      </c>
      <c r="D68" s="83" t="s">
        <v>342</v>
      </c>
      <c r="E68" s="83">
        <v>0</v>
      </c>
      <c r="F68" s="83">
        <v>500</v>
      </c>
      <c r="G68" s="83">
        <v>0</v>
      </c>
      <c r="H68" s="182">
        <v>0</v>
      </c>
      <c r="I68" s="83">
        <v>0</v>
      </c>
      <c r="J68" s="83">
        <v>0</v>
      </c>
      <c r="K68" s="83">
        <v>0</v>
      </c>
      <c r="L68" s="83">
        <v>0</v>
      </c>
    </row>
    <row r="69" spans="1:12" ht="12.75" hidden="1">
      <c r="A69" s="80"/>
      <c r="B69" s="90"/>
      <c r="C69" s="83">
        <v>642006</v>
      </c>
      <c r="D69" s="83" t="s">
        <v>128</v>
      </c>
      <c r="E69" s="83">
        <v>309</v>
      </c>
      <c r="F69" s="83">
        <v>724</v>
      </c>
      <c r="G69" s="83">
        <v>384</v>
      </c>
      <c r="H69" s="182">
        <v>1000</v>
      </c>
      <c r="I69" s="83">
        <v>1000</v>
      </c>
      <c r="J69" s="83">
        <v>1000</v>
      </c>
      <c r="K69" s="83">
        <v>1000</v>
      </c>
      <c r="L69" s="83">
        <v>1000</v>
      </c>
    </row>
    <row r="70" spans="1:12" ht="16.5" customHeight="1">
      <c r="A70" s="80"/>
      <c r="B70" s="90"/>
      <c r="C70" s="83"/>
      <c r="D70" s="83"/>
      <c r="E70" s="83"/>
      <c r="F70" s="83"/>
      <c r="G70" s="83"/>
      <c r="H70" s="182"/>
      <c r="I70" s="83"/>
      <c r="J70" s="83"/>
      <c r="K70" s="83"/>
      <c r="L70" s="83"/>
    </row>
    <row r="71" spans="1:12" s="72" customFormat="1" ht="30">
      <c r="A71" s="105"/>
      <c r="B71" s="107" t="s">
        <v>129</v>
      </c>
      <c r="C71" s="103"/>
      <c r="D71" s="103" t="s">
        <v>130</v>
      </c>
      <c r="E71" s="103">
        <f>SUM(E72+E75+E83+E85)</f>
        <v>4792</v>
      </c>
      <c r="F71" s="103">
        <f>SUM(F72+F75+F83+F85)</f>
        <v>5719</v>
      </c>
      <c r="G71" s="103">
        <f>SUM(G72+G75+G83+G85)</f>
        <v>6016</v>
      </c>
      <c r="H71" s="109">
        <f>SUM(H72+H75+H83)</f>
        <v>7330</v>
      </c>
      <c r="I71" s="103">
        <f>SUM(I72+I75+I83)</f>
        <v>7330</v>
      </c>
      <c r="J71" s="103">
        <f>SUM(J72+J75+J83)</f>
        <v>7705</v>
      </c>
      <c r="K71" s="103">
        <f>SUM(K72+K75+K83)</f>
        <v>7705</v>
      </c>
      <c r="L71" s="103">
        <f>SUM(L72+L75+L83)</f>
        <v>7705</v>
      </c>
    </row>
    <row r="72" spans="1:12" ht="12.75">
      <c r="A72" s="92">
        <v>41</v>
      </c>
      <c r="B72" s="90"/>
      <c r="C72" s="83">
        <v>610</v>
      </c>
      <c r="D72" s="83" t="s">
        <v>95</v>
      </c>
      <c r="E72" s="83">
        <f aca="true" t="shared" si="10" ref="E72:J72">SUM(E73:E74)</f>
        <v>2796</v>
      </c>
      <c r="F72" s="83">
        <f t="shared" si="10"/>
        <v>3482</v>
      </c>
      <c r="G72" s="83">
        <f t="shared" si="10"/>
        <v>3672</v>
      </c>
      <c r="H72" s="182">
        <f t="shared" si="10"/>
        <v>4500</v>
      </c>
      <c r="I72" s="83">
        <f t="shared" si="10"/>
        <v>4500</v>
      </c>
      <c r="J72" s="83">
        <f t="shared" si="10"/>
        <v>4800</v>
      </c>
      <c r="K72" s="83">
        <f>SUM(K73:K74)</f>
        <v>4800</v>
      </c>
      <c r="L72" s="83">
        <f>SUM(L73:L74)</f>
        <v>4800</v>
      </c>
    </row>
    <row r="73" spans="1:12" ht="12.75" hidden="1">
      <c r="A73" s="80"/>
      <c r="B73" s="90"/>
      <c r="C73" s="83">
        <v>611</v>
      </c>
      <c r="D73" s="83" t="s">
        <v>63</v>
      </c>
      <c r="E73" s="83">
        <v>2796</v>
      </c>
      <c r="F73" s="83">
        <v>2928</v>
      </c>
      <c r="G73" s="83">
        <v>3672</v>
      </c>
      <c r="H73" s="182">
        <v>3500</v>
      </c>
      <c r="I73" s="83">
        <v>3500</v>
      </c>
      <c r="J73" s="83">
        <v>3800</v>
      </c>
      <c r="K73" s="83">
        <v>3800</v>
      </c>
      <c r="L73" s="83">
        <v>3800</v>
      </c>
    </row>
    <row r="74" spans="1:12" ht="12.75" hidden="1">
      <c r="A74" s="80"/>
      <c r="B74" s="90"/>
      <c r="C74" s="83">
        <v>614</v>
      </c>
      <c r="D74" s="83" t="s">
        <v>56</v>
      </c>
      <c r="E74" s="83">
        <v>0</v>
      </c>
      <c r="F74" s="83">
        <v>554</v>
      </c>
      <c r="G74" s="83">
        <v>0</v>
      </c>
      <c r="H74" s="182">
        <v>1000</v>
      </c>
      <c r="I74" s="83">
        <v>1000</v>
      </c>
      <c r="J74" s="83">
        <v>1000</v>
      </c>
      <c r="K74" s="83">
        <v>1000</v>
      </c>
      <c r="L74" s="83">
        <v>1000</v>
      </c>
    </row>
    <row r="75" spans="1:12" ht="12.75">
      <c r="A75" s="80"/>
      <c r="B75" s="90"/>
      <c r="C75" s="83">
        <v>620</v>
      </c>
      <c r="D75" s="83" t="s">
        <v>75</v>
      </c>
      <c r="E75" s="83">
        <f aca="true" t="shared" si="11" ref="E75:J75">SUM(E76:E82)</f>
        <v>976</v>
      </c>
      <c r="F75" s="83">
        <f t="shared" si="11"/>
        <v>1217</v>
      </c>
      <c r="G75" s="83">
        <f t="shared" si="11"/>
        <v>1264</v>
      </c>
      <c r="H75" s="182">
        <f t="shared" si="11"/>
        <v>1630</v>
      </c>
      <c r="I75" s="83">
        <f t="shared" si="11"/>
        <v>1630</v>
      </c>
      <c r="J75" s="83">
        <f t="shared" si="11"/>
        <v>1705</v>
      </c>
      <c r="K75" s="83">
        <f>SUM(K76:K82)</f>
        <v>1705</v>
      </c>
      <c r="L75" s="83">
        <f>SUM(L76:L82)</f>
        <v>1705</v>
      </c>
    </row>
    <row r="76" spans="1:12" ht="12.75" hidden="1">
      <c r="A76" s="80"/>
      <c r="B76" s="90"/>
      <c r="C76" s="83">
        <v>621</v>
      </c>
      <c r="D76" s="83" t="s">
        <v>96</v>
      </c>
      <c r="E76" s="83">
        <v>280</v>
      </c>
      <c r="F76" s="83">
        <v>348</v>
      </c>
      <c r="G76" s="83">
        <v>352</v>
      </c>
      <c r="H76" s="182">
        <v>450</v>
      </c>
      <c r="I76" s="83">
        <v>450</v>
      </c>
      <c r="J76" s="83">
        <v>480</v>
      </c>
      <c r="K76" s="83">
        <v>480</v>
      </c>
      <c r="L76" s="83">
        <v>480</v>
      </c>
    </row>
    <row r="77" spans="1:12" ht="12.75" hidden="1">
      <c r="A77" s="80"/>
      <c r="B77" s="90"/>
      <c r="C77" s="83">
        <v>625001</v>
      </c>
      <c r="D77" s="83" t="s">
        <v>76</v>
      </c>
      <c r="E77" s="83">
        <v>39</v>
      </c>
      <c r="F77" s="83">
        <v>49</v>
      </c>
      <c r="G77" s="83">
        <v>51</v>
      </c>
      <c r="H77" s="182">
        <v>70</v>
      </c>
      <c r="I77" s="83">
        <v>70</v>
      </c>
      <c r="J77" s="83">
        <v>75</v>
      </c>
      <c r="K77" s="83">
        <v>75</v>
      </c>
      <c r="L77" s="83">
        <v>75</v>
      </c>
    </row>
    <row r="78" spans="1:12" ht="12.75" hidden="1">
      <c r="A78" s="80"/>
      <c r="B78" s="90"/>
      <c r="C78" s="83">
        <v>625002</v>
      </c>
      <c r="D78" s="83" t="s">
        <v>77</v>
      </c>
      <c r="E78" s="83">
        <v>391</v>
      </c>
      <c r="F78" s="83">
        <v>487</v>
      </c>
      <c r="G78" s="83">
        <v>512</v>
      </c>
      <c r="H78" s="182">
        <v>630</v>
      </c>
      <c r="I78" s="83">
        <v>630</v>
      </c>
      <c r="J78" s="83">
        <v>640</v>
      </c>
      <c r="K78" s="83">
        <v>640</v>
      </c>
      <c r="L78" s="83">
        <v>640</v>
      </c>
    </row>
    <row r="79" spans="1:12" ht="12.75" hidden="1">
      <c r="A79" s="80"/>
      <c r="B79" s="90"/>
      <c r="C79" s="83">
        <v>625003</v>
      </c>
      <c r="D79" s="83" t="s">
        <v>78</v>
      </c>
      <c r="E79" s="83">
        <v>22</v>
      </c>
      <c r="F79" s="83">
        <v>28</v>
      </c>
      <c r="G79" s="83">
        <v>29</v>
      </c>
      <c r="H79" s="182">
        <v>50</v>
      </c>
      <c r="I79" s="83">
        <v>50</v>
      </c>
      <c r="J79" s="83">
        <v>55</v>
      </c>
      <c r="K79" s="83">
        <v>55</v>
      </c>
      <c r="L79" s="83">
        <v>55</v>
      </c>
    </row>
    <row r="80" spans="1:12" ht="12.75" hidden="1">
      <c r="A80" s="80"/>
      <c r="B80" s="90"/>
      <c r="C80" s="83">
        <v>625004</v>
      </c>
      <c r="D80" s="83" t="s">
        <v>79</v>
      </c>
      <c r="E80" s="83">
        <v>84</v>
      </c>
      <c r="F80" s="83">
        <v>105</v>
      </c>
      <c r="G80" s="83">
        <v>110</v>
      </c>
      <c r="H80" s="182">
        <v>150</v>
      </c>
      <c r="I80" s="83">
        <v>150</v>
      </c>
      <c r="J80" s="83">
        <v>160</v>
      </c>
      <c r="K80" s="83">
        <v>160</v>
      </c>
      <c r="L80" s="83">
        <v>160</v>
      </c>
    </row>
    <row r="81" spans="1:12" ht="12.75" hidden="1">
      <c r="A81" s="80"/>
      <c r="B81" s="90"/>
      <c r="C81" s="83">
        <v>625005</v>
      </c>
      <c r="D81" s="83" t="s">
        <v>80</v>
      </c>
      <c r="E81" s="83">
        <v>28</v>
      </c>
      <c r="F81" s="83">
        <v>35</v>
      </c>
      <c r="G81" s="83">
        <v>36</v>
      </c>
      <c r="H81" s="182">
        <v>50</v>
      </c>
      <c r="I81" s="83">
        <v>50</v>
      </c>
      <c r="J81" s="83">
        <v>55</v>
      </c>
      <c r="K81" s="83">
        <v>55</v>
      </c>
      <c r="L81" s="83">
        <v>55</v>
      </c>
    </row>
    <row r="82" spans="1:12" ht="12.75" hidden="1">
      <c r="A82" s="80"/>
      <c r="B82" s="90"/>
      <c r="C82" s="83">
        <v>625007</v>
      </c>
      <c r="D82" s="83" t="s">
        <v>98</v>
      </c>
      <c r="E82" s="83">
        <v>132</v>
      </c>
      <c r="F82" s="83">
        <v>165</v>
      </c>
      <c r="G82" s="83">
        <v>174</v>
      </c>
      <c r="H82" s="182">
        <v>230</v>
      </c>
      <c r="I82" s="83">
        <v>230</v>
      </c>
      <c r="J82" s="83">
        <v>240</v>
      </c>
      <c r="K82" s="83">
        <v>240</v>
      </c>
      <c r="L82" s="83">
        <v>240</v>
      </c>
    </row>
    <row r="83" spans="1:12" ht="12.75">
      <c r="A83" s="80"/>
      <c r="B83" s="90"/>
      <c r="C83" s="83">
        <v>637</v>
      </c>
      <c r="D83" s="83" t="s">
        <v>116</v>
      </c>
      <c r="E83" s="83">
        <f aca="true" t="shared" si="12" ref="E83:L83">SUM(E84)</f>
        <v>1020</v>
      </c>
      <c r="F83" s="83">
        <f t="shared" si="12"/>
        <v>1020</v>
      </c>
      <c r="G83" s="83">
        <f t="shared" si="12"/>
        <v>1080</v>
      </c>
      <c r="H83" s="182">
        <f t="shared" si="12"/>
        <v>1200</v>
      </c>
      <c r="I83" s="83">
        <f t="shared" si="12"/>
        <v>1200</v>
      </c>
      <c r="J83" s="83">
        <f t="shared" si="12"/>
        <v>1200</v>
      </c>
      <c r="K83" s="83">
        <f t="shared" si="12"/>
        <v>1200</v>
      </c>
      <c r="L83" s="83">
        <f t="shared" si="12"/>
        <v>1200</v>
      </c>
    </row>
    <row r="84" spans="1:12" ht="12.75" hidden="1">
      <c r="A84" s="80"/>
      <c r="B84" s="90"/>
      <c r="C84" s="83">
        <v>637005</v>
      </c>
      <c r="D84" s="83" t="s">
        <v>131</v>
      </c>
      <c r="E84" s="83">
        <v>1020</v>
      </c>
      <c r="F84" s="83">
        <v>1020</v>
      </c>
      <c r="G84" s="83">
        <v>1080</v>
      </c>
      <c r="H84" s="182">
        <v>1200</v>
      </c>
      <c r="I84" s="83">
        <v>1200</v>
      </c>
      <c r="J84" s="83">
        <v>1200</v>
      </c>
      <c r="K84" s="83">
        <v>1200</v>
      </c>
      <c r="L84" s="83">
        <v>1200</v>
      </c>
    </row>
    <row r="85" spans="1:12" ht="12.75" hidden="1">
      <c r="A85" s="80"/>
      <c r="B85" s="90"/>
      <c r="C85" s="83">
        <v>642013</v>
      </c>
      <c r="D85" s="83" t="s">
        <v>323</v>
      </c>
      <c r="E85" s="83">
        <v>0</v>
      </c>
      <c r="F85" s="83">
        <v>0</v>
      </c>
      <c r="G85" s="83"/>
      <c r="H85" s="182"/>
      <c r="I85" s="83"/>
      <c r="J85" s="83"/>
      <c r="K85" s="83"/>
      <c r="L85" s="83"/>
    </row>
    <row r="86" spans="1:12" ht="12.75">
      <c r="A86" s="80"/>
      <c r="B86" s="90"/>
      <c r="C86" s="83"/>
      <c r="D86" s="83"/>
      <c r="E86" s="83"/>
      <c r="F86" s="83"/>
      <c r="G86" s="83"/>
      <c r="H86" s="182"/>
      <c r="I86" s="83"/>
      <c r="J86" s="83"/>
      <c r="K86" s="83"/>
      <c r="L86" s="83"/>
    </row>
    <row r="87" spans="1:12" s="72" customFormat="1" ht="45">
      <c r="A87" s="105"/>
      <c r="B87" s="106" t="s">
        <v>132</v>
      </c>
      <c r="C87" s="103"/>
      <c r="D87" s="103" t="s">
        <v>133</v>
      </c>
      <c r="E87" s="103">
        <f aca="true" t="shared" si="13" ref="E87:L87">SUM(E88)</f>
        <v>616</v>
      </c>
      <c r="F87" s="103">
        <f t="shared" si="13"/>
        <v>527</v>
      </c>
      <c r="G87" s="103">
        <f t="shared" si="13"/>
        <v>1793</v>
      </c>
      <c r="H87" s="109">
        <f t="shared" si="13"/>
        <v>600</v>
      </c>
      <c r="I87" s="103">
        <f t="shared" si="13"/>
        <v>795</v>
      </c>
      <c r="J87" s="103">
        <f t="shared" si="13"/>
        <v>0</v>
      </c>
      <c r="K87" s="103">
        <f t="shared" si="13"/>
        <v>600</v>
      </c>
      <c r="L87" s="103">
        <f t="shared" si="13"/>
        <v>1200</v>
      </c>
    </row>
    <row r="88" spans="1:12" ht="12.75">
      <c r="A88" s="92">
        <v>111</v>
      </c>
      <c r="B88" s="90"/>
      <c r="C88" s="83">
        <v>600</v>
      </c>
      <c r="D88" s="83" t="s">
        <v>287</v>
      </c>
      <c r="E88" s="83">
        <v>616</v>
      </c>
      <c r="F88" s="83">
        <v>527</v>
      </c>
      <c r="G88" s="83">
        <v>1793</v>
      </c>
      <c r="H88" s="182">
        <v>600</v>
      </c>
      <c r="I88" s="83">
        <v>795</v>
      </c>
      <c r="J88" s="83">
        <v>0</v>
      </c>
      <c r="K88" s="83">
        <v>600</v>
      </c>
      <c r="L88" s="83">
        <v>1200</v>
      </c>
    </row>
    <row r="89" spans="1:12" s="74" customFormat="1" ht="18">
      <c r="A89" s="93"/>
      <c r="B89" s="91"/>
      <c r="C89" s="89"/>
      <c r="D89" s="89" t="s">
        <v>135</v>
      </c>
      <c r="E89" s="89">
        <f aca="true" t="shared" si="14" ref="E89:L89">SUM(E87+E71+E5)</f>
        <v>134217</v>
      </c>
      <c r="F89" s="89">
        <f t="shared" si="14"/>
        <v>161602</v>
      </c>
      <c r="G89" s="89">
        <f t="shared" si="14"/>
        <v>161771</v>
      </c>
      <c r="H89" s="267">
        <f t="shared" si="14"/>
        <v>180360</v>
      </c>
      <c r="I89" s="89">
        <f t="shared" si="14"/>
        <v>182937</v>
      </c>
      <c r="J89" s="89">
        <f t="shared" si="14"/>
        <v>188105</v>
      </c>
      <c r="K89" s="89">
        <f t="shared" si="14"/>
        <v>187705</v>
      </c>
      <c r="L89" s="89">
        <f t="shared" si="14"/>
        <v>188305</v>
      </c>
    </row>
    <row r="90" spans="1:12" s="74" customFormat="1" ht="18">
      <c r="A90" s="93"/>
      <c r="B90" s="91"/>
      <c r="C90" s="89"/>
      <c r="D90" s="89"/>
      <c r="E90" s="89"/>
      <c r="F90" s="89"/>
      <c r="G90" s="89"/>
      <c r="H90" s="267"/>
      <c r="I90" s="89"/>
      <c r="J90" s="89"/>
      <c r="K90" s="89"/>
      <c r="L90" s="89"/>
    </row>
    <row r="91" spans="1:12" ht="51">
      <c r="A91" s="77" t="s">
        <v>89</v>
      </c>
      <c r="B91" s="78" t="s">
        <v>92</v>
      </c>
      <c r="C91" s="77" t="s">
        <v>90</v>
      </c>
      <c r="D91" s="77" t="s">
        <v>91</v>
      </c>
      <c r="E91" s="304" t="s">
        <v>241</v>
      </c>
      <c r="F91" s="304"/>
      <c r="G91" s="265"/>
      <c r="H91" s="168"/>
      <c r="I91" s="168"/>
      <c r="J91" s="183"/>
      <c r="K91" s="183"/>
      <c r="L91" s="183"/>
    </row>
    <row r="92" spans="1:12" ht="30">
      <c r="A92" s="101"/>
      <c r="B92" s="102" t="s">
        <v>93</v>
      </c>
      <c r="C92" s="103"/>
      <c r="D92" s="103" t="s">
        <v>134</v>
      </c>
      <c r="E92" s="104">
        <f>SUM(E93:E95)</f>
        <v>0</v>
      </c>
      <c r="F92" s="104">
        <f>SUM(F93:F95)</f>
        <v>0</v>
      </c>
      <c r="G92" s="104">
        <f>SUM(G93:G95)</f>
        <v>0</v>
      </c>
      <c r="H92" s="268">
        <f>SUM(H93:H95)</f>
        <v>23000</v>
      </c>
      <c r="I92" s="104">
        <f>SUM(I93:I95)</f>
        <v>23000</v>
      </c>
      <c r="J92" s="104">
        <f>SUM(J93:J96)</f>
        <v>0</v>
      </c>
      <c r="K92" s="104">
        <f>SUM(K93:K96)</f>
        <v>0</v>
      </c>
      <c r="L92" s="104">
        <f>SUM(L93:L95)</f>
        <v>0</v>
      </c>
    </row>
    <row r="93" spans="1:12" ht="12.75">
      <c r="A93" s="92">
        <v>41</v>
      </c>
      <c r="B93" s="165"/>
      <c r="C93" s="83">
        <v>711</v>
      </c>
      <c r="D93" s="83" t="s">
        <v>349</v>
      </c>
      <c r="E93" s="83">
        <v>0</v>
      </c>
      <c r="F93" s="83">
        <v>0</v>
      </c>
      <c r="G93" s="83">
        <v>0</v>
      </c>
      <c r="H93" s="182">
        <v>20000</v>
      </c>
      <c r="I93" s="83">
        <v>20000</v>
      </c>
      <c r="J93" s="83">
        <v>0</v>
      </c>
      <c r="K93" s="83">
        <v>0</v>
      </c>
      <c r="L93" s="83">
        <v>0</v>
      </c>
    </row>
    <row r="94" spans="1:12" ht="12.75">
      <c r="A94" s="81"/>
      <c r="B94" s="94"/>
      <c r="C94" s="83">
        <v>713</v>
      </c>
      <c r="D94" s="83" t="s">
        <v>304</v>
      </c>
      <c r="E94" s="83">
        <f>SUM(E95)</f>
        <v>0</v>
      </c>
      <c r="F94" s="83">
        <f>SUM(F95)</f>
        <v>0</v>
      </c>
      <c r="G94" s="83">
        <v>0</v>
      </c>
      <c r="H94" s="182">
        <v>0</v>
      </c>
      <c r="I94" s="83">
        <v>0</v>
      </c>
      <c r="J94" s="83">
        <v>0</v>
      </c>
      <c r="K94" s="83">
        <v>0</v>
      </c>
      <c r="L94" s="83">
        <f>SUM(L95)</f>
        <v>0</v>
      </c>
    </row>
    <row r="95" spans="1:12" ht="12.75">
      <c r="A95" s="83"/>
      <c r="B95" s="148"/>
      <c r="C95" s="149">
        <v>716</v>
      </c>
      <c r="D95" s="149" t="s">
        <v>336</v>
      </c>
      <c r="E95" s="149">
        <v>0</v>
      </c>
      <c r="F95" s="83">
        <v>0</v>
      </c>
      <c r="G95" s="83">
        <v>0</v>
      </c>
      <c r="H95" s="182">
        <v>3000</v>
      </c>
      <c r="I95" s="83">
        <v>3000</v>
      </c>
      <c r="J95" s="83">
        <v>0</v>
      </c>
      <c r="K95" s="83">
        <v>0</v>
      </c>
      <c r="L95" s="83">
        <v>0</v>
      </c>
    </row>
    <row r="96" spans="1:12" ht="12.75">
      <c r="A96" s="197"/>
      <c r="B96" s="198"/>
      <c r="C96" s="149">
        <v>717</v>
      </c>
      <c r="D96" s="83" t="s">
        <v>337</v>
      </c>
      <c r="E96" s="83">
        <v>0</v>
      </c>
      <c r="F96" s="83">
        <v>0</v>
      </c>
      <c r="G96" s="83">
        <v>0</v>
      </c>
      <c r="H96" s="182">
        <v>0</v>
      </c>
      <c r="I96" s="182">
        <v>0</v>
      </c>
      <c r="J96" s="182">
        <v>0</v>
      </c>
      <c r="K96" s="182">
        <v>0</v>
      </c>
      <c r="L96" s="182">
        <v>0</v>
      </c>
    </row>
    <row r="97" ht="12.75"/>
    <row r="98" ht="12.75">
      <c r="D98" s="150"/>
    </row>
    <row r="99" ht="12.75">
      <c r="D99" s="180"/>
    </row>
    <row r="100" ht="12.75">
      <c r="D100" s="180"/>
    </row>
    <row r="110" ht="12.75"/>
    <row r="111" ht="12.75"/>
    <row r="112" ht="12.75"/>
    <row r="125" ht="12.75"/>
    <row r="126" ht="12.75"/>
    <row r="127" ht="12.75"/>
    <row r="128" ht="12.75"/>
    <row r="129" ht="12.75"/>
    <row r="131" ht="12.75"/>
    <row r="132" ht="12.75"/>
    <row r="133" ht="12.75"/>
    <row r="134" ht="12.75"/>
  </sheetData>
  <sheetProtection/>
  <mergeCells count="4">
    <mergeCell ref="A3:D3"/>
    <mergeCell ref="E4:F4"/>
    <mergeCell ref="A1:F1"/>
    <mergeCell ref="E91:F91"/>
  </mergeCells>
  <printOptions/>
  <pageMargins left="0.03937007874015748" right="0.03937007874015748" top="0.15748031496062992" bottom="0.11811023622047245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7.421875" style="0" customWidth="1"/>
    <col min="2" max="2" width="10.8515625" style="70" customWidth="1"/>
    <col min="3" max="3" width="13.00390625" style="0" customWidth="1"/>
    <col min="4" max="4" width="25.00390625" style="0" customWidth="1"/>
    <col min="5" max="5" width="11.28125" style="0" customWidth="1"/>
    <col min="6" max="11" width="11.57421875" style="0" customWidth="1"/>
  </cols>
  <sheetData>
    <row r="1" spans="1:11" ht="18">
      <c r="A1" s="303" t="s">
        <v>394</v>
      </c>
      <c r="B1" s="303"/>
      <c r="C1" s="303"/>
      <c r="D1" s="303"/>
      <c r="E1" s="303"/>
      <c r="F1" s="303"/>
      <c r="G1" s="131"/>
      <c r="H1" s="131"/>
      <c r="I1" s="131"/>
      <c r="J1" s="131"/>
      <c r="K1" s="131"/>
    </row>
    <row r="2" ht="12.75"/>
    <row r="3" spans="1:12" ht="43.5" customHeight="1">
      <c r="A3" s="305" t="s">
        <v>143</v>
      </c>
      <c r="B3" s="305"/>
      <c r="C3" s="305"/>
      <c r="D3" s="305"/>
      <c r="E3" s="75" t="s">
        <v>328</v>
      </c>
      <c r="F3" s="75" t="s">
        <v>339</v>
      </c>
      <c r="G3" s="75" t="s">
        <v>355</v>
      </c>
      <c r="H3" s="75" t="s">
        <v>356</v>
      </c>
      <c r="I3" s="75" t="s">
        <v>357</v>
      </c>
      <c r="J3" s="75" t="s">
        <v>393</v>
      </c>
      <c r="K3" s="75" t="s">
        <v>363</v>
      </c>
      <c r="L3" s="75" t="s">
        <v>373</v>
      </c>
    </row>
    <row r="4" spans="1:12" ht="24" customHeight="1">
      <c r="A4" s="77" t="s">
        <v>89</v>
      </c>
      <c r="B4" s="78" t="s">
        <v>92</v>
      </c>
      <c r="C4" s="77" t="s">
        <v>90</v>
      </c>
      <c r="D4" s="77" t="s">
        <v>91</v>
      </c>
      <c r="E4" s="304"/>
      <c r="F4" s="304"/>
      <c r="G4" s="199"/>
      <c r="H4" s="166"/>
      <c r="I4" s="186"/>
      <c r="J4" s="186"/>
      <c r="K4" s="186"/>
      <c r="L4" s="186"/>
    </row>
    <row r="5" spans="1:12" ht="31.5" customHeight="1">
      <c r="A5" s="110"/>
      <c r="B5" s="106" t="s">
        <v>137</v>
      </c>
      <c r="C5" s="103"/>
      <c r="D5" s="103" t="s">
        <v>136</v>
      </c>
      <c r="E5" s="104">
        <f>SUM(E6+E8+E10+E12+E16)</f>
        <v>2951</v>
      </c>
      <c r="F5" s="104">
        <f>SUM(F6+F8+F10+F12+F16+F7)</f>
        <v>6912</v>
      </c>
      <c r="G5" s="104">
        <f>SUM(G6+G8+G10+G12+G16+G7)</f>
        <v>8218</v>
      </c>
      <c r="H5" s="104">
        <f>SUM(H6+H8+H10+H12+H16)</f>
        <v>9430</v>
      </c>
      <c r="I5" s="104">
        <f>SUM(I6+I8+I10+I12+I16)</f>
        <v>9435</v>
      </c>
      <c r="J5" s="104">
        <f>SUM(J6+J8+J10+J12+J16)</f>
        <v>10935</v>
      </c>
      <c r="K5" s="104">
        <f>SUM(K6+K8+K10+K12+K16)</f>
        <v>10935</v>
      </c>
      <c r="L5" s="104">
        <f>SUM(L6+L8+L10+L12+L16)</f>
        <v>10935</v>
      </c>
    </row>
    <row r="6" spans="1:12" ht="12.75">
      <c r="A6" s="95">
        <v>111</v>
      </c>
      <c r="B6" s="90"/>
      <c r="C6" s="83">
        <v>633</v>
      </c>
      <c r="D6" s="83" t="s">
        <v>103</v>
      </c>
      <c r="E6" s="83">
        <v>34</v>
      </c>
      <c r="F6" s="83">
        <v>0</v>
      </c>
      <c r="G6" s="83">
        <v>0</v>
      </c>
      <c r="H6" s="83">
        <v>30</v>
      </c>
      <c r="I6" s="83">
        <v>35</v>
      </c>
      <c r="J6" s="83">
        <v>35</v>
      </c>
      <c r="K6" s="83">
        <v>35</v>
      </c>
      <c r="L6" s="83">
        <v>35</v>
      </c>
    </row>
    <row r="7" spans="1:12" ht="12.75">
      <c r="A7" s="95"/>
      <c r="B7" s="90"/>
      <c r="C7" s="83">
        <v>637</v>
      </c>
      <c r="D7" s="83" t="s">
        <v>116</v>
      </c>
      <c r="E7" s="83">
        <v>0</v>
      </c>
      <c r="F7" s="83">
        <v>34</v>
      </c>
      <c r="G7" s="83">
        <v>35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</row>
    <row r="8" spans="1:12" ht="12.75">
      <c r="A8" s="95">
        <v>41</v>
      </c>
      <c r="B8" s="90"/>
      <c r="C8" s="83">
        <v>633</v>
      </c>
      <c r="D8" s="83" t="s">
        <v>103</v>
      </c>
      <c r="E8" s="116">
        <f aca="true" t="shared" si="0" ref="E8:L8">SUM(E9)</f>
        <v>320</v>
      </c>
      <c r="F8" s="116">
        <f t="shared" si="0"/>
        <v>4241</v>
      </c>
      <c r="G8" s="116">
        <f t="shared" si="0"/>
        <v>0</v>
      </c>
      <c r="H8" s="83">
        <f t="shared" si="0"/>
        <v>1000</v>
      </c>
      <c r="I8" s="83">
        <f t="shared" si="0"/>
        <v>1000</v>
      </c>
      <c r="J8" s="83">
        <f t="shared" si="0"/>
        <v>1000</v>
      </c>
      <c r="K8" s="83">
        <f t="shared" si="0"/>
        <v>1000</v>
      </c>
      <c r="L8" s="83">
        <f t="shared" si="0"/>
        <v>1000</v>
      </c>
    </row>
    <row r="9" spans="1:12" ht="12.75" hidden="1">
      <c r="A9" s="96"/>
      <c r="B9" s="90"/>
      <c r="C9" s="83">
        <v>633006</v>
      </c>
      <c r="D9" s="83" t="s">
        <v>289</v>
      </c>
      <c r="E9" s="83">
        <v>320</v>
      </c>
      <c r="F9" s="83">
        <v>4241</v>
      </c>
      <c r="G9" s="83">
        <v>0</v>
      </c>
      <c r="H9" s="83">
        <v>1000</v>
      </c>
      <c r="I9" s="83">
        <v>1000</v>
      </c>
      <c r="J9" s="83">
        <v>1000</v>
      </c>
      <c r="K9" s="83">
        <v>1000</v>
      </c>
      <c r="L9" s="83">
        <v>1000</v>
      </c>
    </row>
    <row r="10" spans="1:12" ht="12.75">
      <c r="A10" s="96"/>
      <c r="B10" s="90"/>
      <c r="C10" s="83">
        <v>635</v>
      </c>
      <c r="D10" s="83" t="s">
        <v>109</v>
      </c>
      <c r="E10" s="116">
        <f aca="true" t="shared" si="1" ref="E10:L10">SUM(E11)</f>
        <v>1173</v>
      </c>
      <c r="F10" s="116">
        <f t="shared" si="1"/>
        <v>216</v>
      </c>
      <c r="G10" s="116">
        <f t="shared" si="1"/>
        <v>5007</v>
      </c>
      <c r="H10" s="83">
        <f t="shared" si="1"/>
        <v>1000</v>
      </c>
      <c r="I10" s="83">
        <f t="shared" si="1"/>
        <v>1000</v>
      </c>
      <c r="J10" s="83">
        <f t="shared" si="1"/>
        <v>2500</v>
      </c>
      <c r="K10" s="83">
        <f t="shared" si="1"/>
        <v>2500</v>
      </c>
      <c r="L10" s="83">
        <f t="shared" si="1"/>
        <v>2500</v>
      </c>
    </row>
    <row r="11" spans="1:12" ht="12.75" hidden="1">
      <c r="A11" s="96"/>
      <c r="B11" s="90"/>
      <c r="C11" s="83">
        <v>635006</v>
      </c>
      <c r="D11" s="83" t="s">
        <v>138</v>
      </c>
      <c r="E11" s="83">
        <v>1173</v>
      </c>
      <c r="F11" s="83">
        <v>216</v>
      </c>
      <c r="G11" s="83">
        <v>5007</v>
      </c>
      <c r="H11" s="83">
        <v>1000</v>
      </c>
      <c r="I11" s="83">
        <v>1000</v>
      </c>
      <c r="J11" s="83">
        <v>2500</v>
      </c>
      <c r="K11" s="83">
        <v>2500</v>
      </c>
      <c r="L11" s="83">
        <v>2500</v>
      </c>
    </row>
    <row r="12" spans="1:12" ht="12.75">
      <c r="A12" s="96"/>
      <c r="B12" s="90"/>
      <c r="C12" s="83">
        <v>637</v>
      </c>
      <c r="D12" s="83" t="s">
        <v>116</v>
      </c>
      <c r="E12" s="116">
        <f>SUM(E14)</f>
        <v>144</v>
      </c>
      <c r="F12" s="116">
        <f>SUM(F14)</f>
        <v>1095</v>
      </c>
      <c r="G12" s="116">
        <f aca="true" t="shared" si="2" ref="G12:L12">SUM(G14+G13+G15)</f>
        <v>1841</v>
      </c>
      <c r="H12" s="83">
        <f t="shared" si="2"/>
        <v>6000</v>
      </c>
      <c r="I12" s="83">
        <f t="shared" si="2"/>
        <v>6000</v>
      </c>
      <c r="J12" s="83">
        <f t="shared" si="2"/>
        <v>6000</v>
      </c>
      <c r="K12" s="83">
        <f t="shared" si="2"/>
        <v>6000</v>
      </c>
      <c r="L12" s="83">
        <f t="shared" si="2"/>
        <v>6000</v>
      </c>
    </row>
    <row r="13" spans="1:12" ht="12.75" hidden="1">
      <c r="A13" s="96"/>
      <c r="B13" s="90"/>
      <c r="C13" s="83">
        <v>637002</v>
      </c>
      <c r="D13" s="83" t="s">
        <v>301</v>
      </c>
      <c r="E13" s="83">
        <v>0</v>
      </c>
      <c r="F13" s="83">
        <v>0</v>
      </c>
      <c r="G13" s="83">
        <v>0</v>
      </c>
      <c r="H13" s="83">
        <v>1000</v>
      </c>
      <c r="I13" s="83">
        <v>1000</v>
      </c>
      <c r="J13" s="83">
        <v>1000</v>
      </c>
      <c r="K13" s="83">
        <v>1000</v>
      </c>
      <c r="L13" s="83">
        <v>1000</v>
      </c>
    </row>
    <row r="14" spans="1:12" ht="12.75" hidden="1">
      <c r="A14" s="96"/>
      <c r="B14" s="90"/>
      <c r="C14" s="83">
        <v>637004</v>
      </c>
      <c r="D14" s="83" t="s">
        <v>62</v>
      </c>
      <c r="E14" s="83">
        <v>144</v>
      </c>
      <c r="F14" s="83">
        <v>1095</v>
      </c>
      <c r="G14" s="83">
        <v>0</v>
      </c>
      <c r="H14" s="83">
        <v>3000</v>
      </c>
      <c r="I14" s="83">
        <v>3000</v>
      </c>
      <c r="J14" s="83">
        <v>3000</v>
      </c>
      <c r="K14" s="83">
        <v>3000</v>
      </c>
      <c r="L14" s="83">
        <v>3000</v>
      </c>
    </row>
    <row r="15" spans="1:12" ht="12.75" hidden="1">
      <c r="A15" s="96"/>
      <c r="B15" s="90"/>
      <c r="C15" s="83">
        <v>637005</v>
      </c>
      <c r="D15" s="83" t="s">
        <v>327</v>
      </c>
      <c r="E15" s="83">
        <v>0</v>
      </c>
      <c r="F15" s="83">
        <v>0</v>
      </c>
      <c r="G15" s="83">
        <v>1841</v>
      </c>
      <c r="H15" s="83">
        <v>2000</v>
      </c>
      <c r="I15" s="83">
        <v>2000</v>
      </c>
      <c r="J15" s="83">
        <v>2000</v>
      </c>
      <c r="K15" s="83">
        <v>2000</v>
      </c>
      <c r="L15" s="83">
        <v>2000</v>
      </c>
    </row>
    <row r="16" spans="1:12" ht="12.75">
      <c r="A16" s="96"/>
      <c r="B16" s="90"/>
      <c r="C16" s="83">
        <v>636</v>
      </c>
      <c r="D16" s="83" t="s">
        <v>114</v>
      </c>
      <c r="E16" s="83">
        <f aca="true" t="shared" si="3" ref="E16:L16">SUM(E17)</f>
        <v>1280</v>
      </c>
      <c r="F16" s="83">
        <f t="shared" si="3"/>
        <v>1326</v>
      </c>
      <c r="G16" s="83">
        <f t="shared" si="3"/>
        <v>1335</v>
      </c>
      <c r="H16" s="83">
        <f t="shared" si="3"/>
        <v>1400</v>
      </c>
      <c r="I16" s="83">
        <f t="shared" si="3"/>
        <v>1400</v>
      </c>
      <c r="J16" s="83">
        <f t="shared" si="3"/>
        <v>1400</v>
      </c>
      <c r="K16" s="83">
        <f t="shared" si="3"/>
        <v>1400</v>
      </c>
      <c r="L16" s="83">
        <f t="shared" si="3"/>
        <v>1400</v>
      </c>
    </row>
    <row r="17" spans="1:12" ht="12.75" hidden="1">
      <c r="A17" s="96"/>
      <c r="B17" s="90"/>
      <c r="C17" s="83">
        <v>636002</v>
      </c>
      <c r="D17" s="83" t="s">
        <v>139</v>
      </c>
      <c r="E17" s="83">
        <v>1280</v>
      </c>
      <c r="F17" s="83">
        <v>1326</v>
      </c>
      <c r="G17" s="83">
        <v>1335</v>
      </c>
      <c r="H17" s="83">
        <v>1400</v>
      </c>
      <c r="I17" s="83">
        <v>1400</v>
      </c>
      <c r="J17" s="83">
        <v>1400</v>
      </c>
      <c r="K17" s="83">
        <v>1400</v>
      </c>
      <c r="L17" s="83">
        <v>1400</v>
      </c>
    </row>
    <row r="18" spans="1:12" ht="12.75">
      <c r="A18" s="96"/>
      <c r="B18" s="90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20.25" customHeight="1">
      <c r="A19" s="111"/>
      <c r="B19" s="106" t="s">
        <v>140</v>
      </c>
      <c r="C19" s="112"/>
      <c r="D19" s="103" t="s">
        <v>141</v>
      </c>
      <c r="E19" s="104">
        <f aca="true" t="shared" si="4" ref="E19:K19">SUM(E20)</f>
        <v>740</v>
      </c>
      <c r="F19" s="104">
        <f t="shared" si="4"/>
        <v>872</v>
      </c>
      <c r="G19" s="104">
        <f t="shared" si="4"/>
        <v>1064</v>
      </c>
      <c r="H19" s="104">
        <f t="shared" si="4"/>
        <v>850</v>
      </c>
      <c r="I19" s="104">
        <f t="shared" si="4"/>
        <v>850</v>
      </c>
      <c r="J19" s="104">
        <f t="shared" si="4"/>
        <v>1200</v>
      </c>
      <c r="K19" s="104">
        <f t="shared" si="4"/>
        <v>1200</v>
      </c>
      <c r="L19" s="104">
        <f>SUM(L20)</f>
        <v>1200</v>
      </c>
    </row>
    <row r="20" spans="1:12" ht="12.75">
      <c r="A20" s="95">
        <v>111</v>
      </c>
      <c r="B20" s="90"/>
      <c r="C20" s="83">
        <v>630</v>
      </c>
      <c r="D20" s="83" t="s">
        <v>142</v>
      </c>
      <c r="E20" s="83">
        <f aca="true" t="shared" si="5" ref="E20:J20">SUM(E21:E23)</f>
        <v>740</v>
      </c>
      <c r="F20" s="83">
        <f t="shared" si="5"/>
        <v>872</v>
      </c>
      <c r="G20" s="83">
        <f t="shared" si="5"/>
        <v>1064</v>
      </c>
      <c r="H20" s="83">
        <f t="shared" si="5"/>
        <v>850</v>
      </c>
      <c r="I20" s="83">
        <f t="shared" si="5"/>
        <v>850</v>
      </c>
      <c r="J20" s="83">
        <f t="shared" si="5"/>
        <v>1200</v>
      </c>
      <c r="K20" s="83">
        <f>SUM(K21:K23)</f>
        <v>1200</v>
      </c>
      <c r="L20" s="83">
        <f>SUM(L21:L23)</f>
        <v>1200</v>
      </c>
    </row>
    <row r="21" spans="1:12" ht="12.75" hidden="1">
      <c r="A21" s="96"/>
      <c r="B21" s="90"/>
      <c r="C21" s="83">
        <v>632003</v>
      </c>
      <c r="D21" s="83" t="s">
        <v>310</v>
      </c>
      <c r="E21" s="83">
        <v>149</v>
      </c>
      <c r="F21" s="83">
        <v>48</v>
      </c>
      <c r="G21" s="83">
        <v>6</v>
      </c>
      <c r="H21" s="83">
        <v>100</v>
      </c>
      <c r="I21" s="83">
        <v>100</v>
      </c>
      <c r="J21" s="83">
        <v>100</v>
      </c>
      <c r="K21" s="83">
        <v>100</v>
      </c>
      <c r="L21" s="83">
        <v>100</v>
      </c>
    </row>
    <row r="22" spans="1:12" ht="12.75" hidden="1">
      <c r="A22" s="96"/>
      <c r="B22" s="90"/>
      <c r="C22" s="83">
        <v>632005</v>
      </c>
      <c r="D22" s="83" t="s">
        <v>311</v>
      </c>
      <c r="E22" s="83">
        <v>165</v>
      </c>
      <c r="F22" s="83">
        <v>179</v>
      </c>
      <c r="G22" s="83">
        <v>68</v>
      </c>
      <c r="H22" s="83">
        <v>250</v>
      </c>
      <c r="I22" s="83">
        <v>250</v>
      </c>
      <c r="J22" s="83">
        <v>500</v>
      </c>
      <c r="K22" s="83">
        <v>500</v>
      </c>
      <c r="L22" s="83">
        <v>500</v>
      </c>
    </row>
    <row r="23" spans="1:12" ht="12.75" hidden="1">
      <c r="A23" s="96"/>
      <c r="B23" s="90"/>
      <c r="C23" s="83">
        <v>633006</v>
      </c>
      <c r="D23" s="83" t="s">
        <v>57</v>
      </c>
      <c r="E23" s="83">
        <v>426</v>
      </c>
      <c r="F23" s="83">
        <v>645</v>
      </c>
      <c r="G23" s="83">
        <v>990</v>
      </c>
      <c r="H23" s="83">
        <v>500</v>
      </c>
      <c r="I23" s="83">
        <v>500</v>
      </c>
      <c r="J23" s="83">
        <v>600</v>
      </c>
      <c r="K23" s="83">
        <v>600</v>
      </c>
      <c r="L23" s="83">
        <v>600</v>
      </c>
    </row>
    <row r="24" spans="1:12" ht="12.75">
      <c r="A24" s="96"/>
      <c r="B24" s="90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8">
      <c r="A25" s="96"/>
      <c r="B25" s="90"/>
      <c r="C25" s="83"/>
      <c r="D25" s="89" t="s">
        <v>135</v>
      </c>
      <c r="E25" s="89">
        <f aca="true" t="shared" si="6" ref="E25:K25">SUM(E5+E19)</f>
        <v>3691</v>
      </c>
      <c r="F25" s="89">
        <f t="shared" si="6"/>
        <v>7784</v>
      </c>
      <c r="G25" s="89">
        <f t="shared" si="6"/>
        <v>9282</v>
      </c>
      <c r="H25" s="89">
        <f t="shared" si="6"/>
        <v>10280</v>
      </c>
      <c r="I25" s="89">
        <f t="shared" si="6"/>
        <v>10285</v>
      </c>
      <c r="J25" s="89">
        <f t="shared" si="6"/>
        <v>12135</v>
      </c>
      <c r="K25" s="89">
        <f t="shared" si="6"/>
        <v>12135</v>
      </c>
      <c r="L25" s="89">
        <f>SUM(L5+L19)</f>
        <v>12135</v>
      </c>
    </row>
    <row r="26" spans="1:12" ht="12.75">
      <c r="A26" s="96"/>
      <c r="B26" s="90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29.25" customHeight="1">
      <c r="A27" s="98"/>
      <c r="B27" s="78" t="s">
        <v>92</v>
      </c>
      <c r="C27" s="77" t="s">
        <v>90</v>
      </c>
      <c r="D27" s="77" t="s">
        <v>91</v>
      </c>
      <c r="E27" s="304" t="s">
        <v>241</v>
      </c>
      <c r="F27" s="304"/>
      <c r="G27" s="199"/>
      <c r="H27" s="166"/>
      <c r="I27" s="199"/>
      <c r="J27" s="181"/>
      <c r="K27" s="199"/>
      <c r="L27" s="189"/>
    </row>
    <row r="28" spans="1:12" ht="20.25" customHeight="1">
      <c r="A28" s="113"/>
      <c r="B28" s="102" t="s">
        <v>137</v>
      </c>
      <c r="C28" s="103"/>
      <c r="D28" s="103" t="s">
        <v>136</v>
      </c>
      <c r="E28" s="104">
        <f>SUM(E29+E31)</f>
        <v>71489</v>
      </c>
      <c r="F28" s="104">
        <f>SUM(F29+F31)</f>
        <v>271316</v>
      </c>
      <c r="G28" s="104">
        <f aca="true" t="shared" si="7" ref="G28:L28">SUM(G29+G31+G30)</f>
        <v>185408</v>
      </c>
      <c r="H28" s="104">
        <f t="shared" si="7"/>
        <v>120000</v>
      </c>
      <c r="I28" s="104">
        <f t="shared" si="7"/>
        <v>120000</v>
      </c>
      <c r="J28" s="104">
        <f t="shared" si="7"/>
        <v>0</v>
      </c>
      <c r="K28" s="104">
        <f t="shared" si="7"/>
        <v>0</v>
      </c>
      <c r="L28" s="104">
        <f t="shared" si="7"/>
        <v>0</v>
      </c>
    </row>
    <row r="29" spans="1:12" ht="12.75">
      <c r="A29" s="95">
        <v>41</v>
      </c>
      <c r="B29" s="90"/>
      <c r="C29" s="83">
        <v>716</v>
      </c>
      <c r="D29" s="83" t="s">
        <v>271</v>
      </c>
      <c r="E29" s="83">
        <v>3918</v>
      </c>
      <c r="F29" s="83">
        <v>564</v>
      </c>
      <c r="G29" s="83">
        <v>3784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</row>
    <row r="30" spans="1:12" ht="12.75">
      <c r="A30" s="95"/>
      <c r="B30" s="90"/>
      <c r="C30" s="83">
        <v>712</v>
      </c>
      <c r="D30" s="83" t="s">
        <v>390</v>
      </c>
      <c r="E30" s="83">
        <v>0</v>
      </c>
      <c r="F30" s="83">
        <v>0</v>
      </c>
      <c r="G30" s="83">
        <v>2689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</row>
    <row r="31" spans="1:12" ht="12.75">
      <c r="A31" s="96"/>
      <c r="B31" s="90"/>
      <c r="C31" s="83">
        <v>717</v>
      </c>
      <c r="D31" s="83" t="s">
        <v>272</v>
      </c>
      <c r="E31" s="83">
        <f>SUM(E32:E33)</f>
        <v>67571</v>
      </c>
      <c r="F31" s="83">
        <f>SUM(F32:F33)</f>
        <v>270752</v>
      </c>
      <c r="G31" s="83">
        <f aca="true" t="shared" si="8" ref="G31:L31">SUM(G32:G33)</f>
        <v>178935</v>
      </c>
      <c r="H31" s="83">
        <f t="shared" si="8"/>
        <v>120000</v>
      </c>
      <c r="I31" s="83">
        <f t="shared" si="8"/>
        <v>120000</v>
      </c>
      <c r="J31" s="83">
        <f t="shared" si="8"/>
        <v>0</v>
      </c>
      <c r="K31" s="83">
        <f t="shared" si="8"/>
        <v>0</v>
      </c>
      <c r="L31" s="83">
        <f t="shared" si="8"/>
        <v>0</v>
      </c>
    </row>
    <row r="32" spans="1:12" ht="12.75">
      <c r="A32" s="96"/>
      <c r="B32" s="90"/>
      <c r="C32" s="83">
        <v>717001</v>
      </c>
      <c r="D32" s="83" t="s">
        <v>262</v>
      </c>
      <c r="E32" s="83">
        <v>0</v>
      </c>
      <c r="F32" s="83">
        <v>0</v>
      </c>
      <c r="G32" s="83">
        <v>0</v>
      </c>
      <c r="H32" s="83">
        <v>0</v>
      </c>
      <c r="I32" s="83">
        <v>20000</v>
      </c>
      <c r="J32" s="83">
        <v>0</v>
      </c>
      <c r="K32" s="83">
        <v>0</v>
      </c>
      <c r="L32" s="83">
        <v>0</v>
      </c>
    </row>
    <row r="33" spans="1:12" ht="12.75">
      <c r="A33" s="97"/>
      <c r="B33" s="94"/>
      <c r="C33" s="83">
        <v>717002</v>
      </c>
      <c r="D33" s="83" t="s">
        <v>263</v>
      </c>
      <c r="E33" s="83">
        <v>67571</v>
      </c>
      <c r="F33" s="83">
        <v>270752</v>
      </c>
      <c r="G33" s="83">
        <v>178935</v>
      </c>
      <c r="H33" s="83">
        <v>120000</v>
      </c>
      <c r="I33" s="83">
        <v>100000</v>
      </c>
      <c r="J33" s="83">
        <v>0</v>
      </c>
      <c r="K33" s="83">
        <v>0</v>
      </c>
      <c r="L33" s="83">
        <v>0</v>
      </c>
    </row>
    <row r="42" ht="12.75"/>
    <row r="43" ht="12.75"/>
    <row r="44" ht="12.75"/>
    <row r="45" ht="12.75"/>
  </sheetData>
  <sheetProtection/>
  <mergeCells count="4">
    <mergeCell ref="A1:F1"/>
    <mergeCell ref="A3:D3"/>
    <mergeCell ref="E4:F4"/>
    <mergeCell ref="E27:F27"/>
  </mergeCells>
  <printOptions/>
  <pageMargins left="0.03937007874015748" right="0.03937007874015748" top="0.15748031496062992" bottom="0.15748031496062992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J4" sqref="J4"/>
    </sheetView>
  </sheetViews>
  <sheetFormatPr defaultColWidth="9.140625" defaultRowHeight="12.75"/>
  <cols>
    <col min="2" max="2" width="12.28125" style="0" customWidth="1"/>
    <col min="3" max="3" width="12.7109375" style="0" customWidth="1"/>
    <col min="4" max="4" width="26.7109375" style="0" customWidth="1"/>
    <col min="6" max="7" width="10.140625" style="0" customWidth="1"/>
    <col min="8" max="11" width="10.28125" style="0" customWidth="1"/>
  </cols>
  <sheetData>
    <row r="1" spans="1:11" ht="18">
      <c r="A1" s="303" t="s">
        <v>394</v>
      </c>
      <c r="B1" s="303"/>
      <c r="C1" s="303"/>
      <c r="D1" s="303"/>
      <c r="E1" s="303"/>
      <c r="F1" s="303"/>
      <c r="G1" s="131"/>
      <c r="H1" s="131"/>
      <c r="I1" s="131"/>
      <c r="J1" s="131"/>
      <c r="K1" s="131"/>
    </row>
    <row r="2" ht="12.75">
      <c r="B2" s="70"/>
    </row>
    <row r="3" spans="1:12" ht="63.75">
      <c r="A3" s="305" t="s">
        <v>144</v>
      </c>
      <c r="B3" s="305"/>
      <c r="C3" s="305"/>
      <c r="D3" s="305"/>
      <c r="E3" s="75" t="s">
        <v>328</v>
      </c>
      <c r="F3" s="75" t="s">
        <v>339</v>
      </c>
      <c r="G3" s="75" t="s">
        <v>355</v>
      </c>
      <c r="H3" s="75" t="s">
        <v>356</v>
      </c>
      <c r="I3" s="75" t="s">
        <v>357</v>
      </c>
      <c r="J3" s="75" t="s">
        <v>393</v>
      </c>
      <c r="K3" s="75" t="s">
        <v>371</v>
      </c>
      <c r="L3" s="75" t="s">
        <v>370</v>
      </c>
    </row>
    <row r="4" spans="1:12" ht="33.75" customHeight="1">
      <c r="A4" s="77" t="s">
        <v>89</v>
      </c>
      <c r="B4" s="78" t="s">
        <v>92</v>
      </c>
      <c r="C4" s="77" t="s">
        <v>90</v>
      </c>
      <c r="D4" s="77" t="s">
        <v>91</v>
      </c>
      <c r="E4" s="304"/>
      <c r="F4" s="304"/>
      <c r="G4" s="199"/>
      <c r="H4" s="166"/>
      <c r="I4" s="186"/>
      <c r="J4" s="186"/>
      <c r="K4" s="186"/>
      <c r="L4" s="186"/>
    </row>
    <row r="5" spans="1:12" ht="26.25" customHeight="1">
      <c r="A5" s="105"/>
      <c r="B5" s="106" t="s">
        <v>145</v>
      </c>
      <c r="C5" s="105"/>
      <c r="D5" s="105" t="s">
        <v>146</v>
      </c>
      <c r="E5" s="260">
        <f>SUM(E8+E11+E13)</f>
        <v>17387</v>
      </c>
      <c r="F5" s="260">
        <f>SUM(F8+F11+F13)</f>
        <v>19767</v>
      </c>
      <c r="G5" s="260">
        <f aca="true" t="shared" si="0" ref="G5:L5">SUM(G6+G11+G13+G8)</f>
        <v>24016</v>
      </c>
      <c r="H5" s="260">
        <f t="shared" si="0"/>
        <v>30075</v>
      </c>
      <c r="I5" s="260">
        <f t="shared" si="0"/>
        <v>30275</v>
      </c>
      <c r="J5" s="260">
        <f t="shared" si="0"/>
        <v>46775</v>
      </c>
      <c r="K5" s="260">
        <f t="shared" si="0"/>
        <v>44775</v>
      </c>
      <c r="L5" s="260">
        <f t="shared" si="0"/>
        <v>44775</v>
      </c>
    </row>
    <row r="6" spans="1:12" ht="12.75">
      <c r="A6" s="152">
        <v>41</v>
      </c>
      <c r="B6" s="83"/>
      <c r="C6" s="83">
        <v>632</v>
      </c>
      <c r="D6" s="83" t="s">
        <v>275</v>
      </c>
      <c r="E6" s="83">
        <v>0</v>
      </c>
      <c r="F6" s="83">
        <v>0</v>
      </c>
      <c r="G6" s="83">
        <v>0</v>
      </c>
      <c r="H6" s="83">
        <f>SUM(H9:H10)</f>
        <v>1500</v>
      </c>
      <c r="I6" s="83">
        <f>SUM(I7)</f>
        <v>1700</v>
      </c>
      <c r="J6" s="83">
        <f>SUM(J7)</f>
        <v>1700</v>
      </c>
      <c r="K6" s="83">
        <f>SUM(K7)</f>
        <v>1700</v>
      </c>
      <c r="L6" s="83">
        <f>SUM(L7)</f>
        <v>1700</v>
      </c>
    </row>
    <row r="7" spans="1:12" ht="12.75" hidden="1">
      <c r="A7" s="152"/>
      <c r="B7" s="83"/>
      <c r="C7" s="83">
        <v>632001</v>
      </c>
      <c r="D7" s="83" t="s">
        <v>275</v>
      </c>
      <c r="E7" s="83">
        <v>0</v>
      </c>
      <c r="F7" s="83">
        <v>0</v>
      </c>
      <c r="G7" s="83">
        <v>0</v>
      </c>
      <c r="H7" s="83">
        <v>0</v>
      </c>
      <c r="I7" s="83">
        <v>1700</v>
      </c>
      <c r="J7" s="83">
        <v>1700</v>
      </c>
      <c r="K7" s="83">
        <v>1700</v>
      </c>
      <c r="L7" s="83">
        <v>1700</v>
      </c>
    </row>
    <row r="8" spans="1:12" ht="12.75">
      <c r="A8" s="92"/>
      <c r="B8" s="80"/>
      <c r="C8" s="81">
        <v>633</v>
      </c>
      <c r="D8" s="81" t="s">
        <v>103</v>
      </c>
      <c r="E8" s="81">
        <f aca="true" t="shared" si="1" ref="E8:L8">SUM(E9:E10)</f>
        <v>0</v>
      </c>
      <c r="F8" s="81">
        <f t="shared" si="1"/>
        <v>1890</v>
      </c>
      <c r="G8" s="83">
        <f t="shared" si="1"/>
        <v>466</v>
      </c>
      <c r="H8" s="81">
        <f t="shared" si="1"/>
        <v>1500</v>
      </c>
      <c r="I8" s="81">
        <f t="shared" si="1"/>
        <v>1500</v>
      </c>
      <c r="J8" s="81">
        <f t="shared" si="1"/>
        <v>6000</v>
      </c>
      <c r="K8" s="81">
        <f t="shared" si="1"/>
        <v>4000</v>
      </c>
      <c r="L8" s="81">
        <f t="shared" si="1"/>
        <v>4000</v>
      </c>
    </row>
    <row r="9" spans="1:12" ht="12.75" hidden="1">
      <c r="A9" s="80"/>
      <c r="B9" s="80"/>
      <c r="C9" s="83">
        <v>633004</v>
      </c>
      <c r="D9" s="83" t="s">
        <v>105</v>
      </c>
      <c r="E9" s="83">
        <v>0</v>
      </c>
      <c r="F9" s="83">
        <v>1890</v>
      </c>
      <c r="G9" s="83">
        <v>0</v>
      </c>
      <c r="H9" s="83">
        <v>1000</v>
      </c>
      <c r="I9" s="83">
        <v>1000</v>
      </c>
      <c r="J9" s="116">
        <v>1000</v>
      </c>
      <c r="K9" s="116">
        <v>1000</v>
      </c>
      <c r="L9" s="116">
        <v>1000</v>
      </c>
    </row>
    <row r="10" spans="1:12" ht="12.75" hidden="1">
      <c r="A10" s="80"/>
      <c r="B10" s="80"/>
      <c r="C10" s="83">
        <v>633006</v>
      </c>
      <c r="D10" s="83" t="s">
        <v>57</v>
      </c>
      <c r="E10" s="83">
        <v>0</v>
      </c>
      <c r="F10" s="83">
        <v>0</v>
      </c>
      <c r="G10" s="83">
        <v>466</v>
      </c>
      <c r="H10" s="83">
        <v>500</v>
      </c>
      <c r="I10" s="83">
        <v>500</v>
      </c>
      <c r="J10" s="83">
        <v>5000</v>
      </c>
      <c r="K10" s="83">
        <v>3000</v>
      </c>
      <c r="L10" s="83">
        <v>3000</v>
      </c>
    </row>
    <row r="11" spans="1:12" ht="12.75">
      <c r="A11" s="80"/>
      <c r="B11" s="80"/>
      <c r="C11" s="83">
        <v>637</v>
      </c>
      <c r="D11" s="83" t="s">
        <v>116</v>
      </c>
      <c r="E11" s="83">
        <f aca="true" t="shared" si="2" ref="E11:L11">SUM(E12)</f>
        <v>17261</v>
      </c>
      <c r="F11" s="83">
        <f t="shared" si="2"/>
        <v>17804</v>
      </c>
      <c r="G11" s="83">
        <f t="shared" si="2"/>
        <v>23474</v>
      </c>
      <c r="H11" s="83">
        <f t="shared" si="2"/>
        <v>27000</v>
      </c>
      <c r="I11" s="83">
        <f t="shared" si="2"/>
        <v>27000</v>
      </c>
      <c r="J11" s="83">
        <f t="shared" si="2"/>
        <v>39000</v>
      </c>
      <c r="K11" s="83">
        <f t="shared" si="2"/>
        <v>39000</v>
      </c>
      <c r="L11" s="83">
        <f t="shared" si="2"/>
        <v>39000</v>
      </c>
    </row>
    <row r="12" spans="1:12" ht="12.75" hidden="1">
      <c r="A12" s="80"/>
      <c r="B12" s="80"/>
      <c r="C12" s="83">
        <v>637004</v>
      </c>
      <c r="D12" s="83" t="s">
        <v>147</v>
      </c>
      <c r="E12" s="83">
        <v>17261</v>
      </c>
      <c r="F12" s="83">
        <v>17804</v>
      </c>
      <c r="G12" s="83">
        <v>23474</v>
      </c>
      <c r="H12" s="83">
        <v>27000</v>
      </c>
      <c r="I12" s="83">
        <v>27000</v>
      </c>
      <c r="J12" s="83">
        <v>39000</v>
      </c>
      <c r="K12" s="83">
        <v>39000</v>
      </c>
      <c r="L12" s="83">
        <v>39000</v>
      </c>
    </row>
    <row r="13" spans="1:12" ht="12.75">
      <c r="A13" s="100">
        <v>111</v>
      </c>
      <c r="B13" s="99"/>
      <c r="C13" s="83">
        <v>630</v>
      </c>
      <c r="D13" s="83" t="s">
        <v>142</v>
      </c>
      <c r="E13" s="83">
        <f>SUM(E14+E15)</f>
        <v>126</v>
      </c>
      <c r="F13" s="83">
        <f>SUM(F14+F15)</f>
        <v>73</v>
      </c>
      <c r="G13" s="83">
        <f>SUM(G14+G15)</f>
        <v>76</v>
      </c>
      <c r="H13" s="83">
        <f>SUM(H14)</f>
        <v>75</v>
      </c>
      <c r="I13" s="83">
        <f>SUM(I14)</f>
        <v>75</v>
      </c>
      <c r="J13" s="83">
        <f>SUM(J14)</f>
        <v>75</v>
      </c>
      <c r="K13" s="83">
        <f>SUM(K14)</f>
        <v>75</v>
      </c>
      <c r="L13" s="83">
        <f>SUM(L14)</f>
        <v>75</v>
      </c>
    </row>
    <row r="14" spans="1:12" ht="12.75" hidden="1">
      <c r="A14" s="80"/>
      <c r="B14" s="80"/>
      <c r="C14" s="83">
        <v>637004</v>
      </c>
      <c r="D14" s="83" t="s">
        <v>148</v>
      </c>
      <c r="E14" s="83">
        <v>126</v>
      </c>
      <c r="F14" s="83">
        <v>73</v>
      </c>
      <c r="G14" s="83">
        <v>76</v>
      </c>
      <c r="H14" s="83">
        <v>75</v>
      </c>
      <c r="I14" s="83">
        <v>75</v>
      </c>
      <c r="J14" s="83">
        <v>75</v>
      </c>
      <c r="K14" s="83">
        <v>75</v>
      </c>
      <c r="L14" s="83">
        <v>75</v>
      </c>
    </row>
    <row r="15" spans="1:12" ht="12.75" hidden="1">
      <c r="A15" s="80"/>
      <c r="B15" s="80"/>
      <c r="C15" s="83">
        <v>633006</v>
      </c>
      <c r="D15" s="83" t="s">
        <v>57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</row>
    <row r="16" spans="1:12" ht="12.75">
      <c r="A16" s="80"/>
      <c r="B16" s="80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19.5" customHeight="1">
      <c r="A17" s="114"/>
      <c r="B17" s="106" t="s">
        <v>149</v>
      </c>
      <c r="C17" s="112"/>
      <c r="D17" s="103" t="s">
        <v>150</v>
      </c>
      <c r="E17" s="104">
        <f aca="true" t="shared" si="3" ref="E17:K17">SUM(E20+E22+E18)</f>
        <v>1900</v>
      </c>
      <c r="F17" s="104">
        <f t="shared" si="3"/>
        <v>1520</v>
      </c>
      <c r="G17" s="104">
        <f t="shared" si="3"/>
        <v>1535</v>
      </c>
      <c r="H17" s="104">
        <f t="shared" si="3"/>
        <v>5000</v>
      </c>
      <c r="I17" s="104">
        <f t="shared" si="3"/>
        <v>5400</v>
      </c>
      <c r="J17" s="104">
        <f t="shared" si="3"/>
        <v>5400</v>
      </c>
      <c r="K17" s="104">
        <f t="shared" si="3"/>
        <v>4500</v>
      </c>
      <c r="L17" s="104">
        <f>SUM(L20+L22+L18)</f>
        <v>4500</v>
      </c>
    </row>
    <row r="18" spans="1:12" ht="12.75">
      <c r="A18" s="92">
        <v>41</v>
      </c>
      <c r="B18" s="80"/>
      <c r="C18" s="83">
        <v>633</v>
      </c>
      <c r="D18" s="83" t="s">
        <v>103</v>
      </c>
      <c r="E18" s="83">
        <f aca="true" t="shared" si="4" ref="E18:L18">SUM(E19)</f>
        <v>0</v>
      </c>
      <c r="F18" s="83">
        <f t="shared" si="4"/>
        <v>0</v>
      </c>
      <c r="G18" s="83">
        <f t="shared" si="4"/>
        <v>0</v>
      </c>
      <c r="H18" s="83">
        <f t="shared" si="4"/>
        <v>1000</v>
      </c>
      <c r="I18" s="83">
        <f t="shared" si="4"/>
        <v>1400</v>
      </c>
      <c r="J18" s="83">
        <f t="shared" si="4"/>
        <v>1400</v>
      </c>
      <c r="K18" s="83">
        <f t="shared" si="4"/>
        <v>500</v>
      </c>
      <c r="L18" s="83">
        <f t="shared" si="4"/>
        <v>500</v>
      </c>
    </row>
    <row r="19" spans="1:12" ht="12.75" hidden="1">
      <c r="A19" s="92"/>
      <c r="B19" s="80"/>
      <c r="C19" s="83">
        <v>633006</v>
      </c>
      <c r="D19" s="83" t="s">
        <v>57</v>
      </c>
      <c r="E19" s="83">
        <v>0</v>
      </c>
      <c r="F19" s="83">
        <v>0</v>
      </c>
      <c r="G19" s="83">
        <v>0</v>
      </c>
      <c r="H19" s="83">
        <v>1000</v>
      </c>
      <c r="I19" s="83">
        <v>1400</v>
      </c>
      <c r="J19" s="83">
        <v>1400</v>
      </c>
      <c r="K19" s="83">
        <v>500</v>
      </c>
      <c r="L19" s="83">
        <v>500</v>
      </c>
    </row>
    <row r="20" spans="1:12" ht="12.75">
      <c r="A20" s="92"/>
      <c r="B20" s="80"/>
      <c r="C20" s="83">
        <v>637</v>
      </c>
      <c r="D20" s="83" t="s">
        <v>116</v>
      </c>
      <c r="E20" s="83">
        <f aca="true" t="shared" si="5" ref="E20:L20">SUM(E21)</f>
        <v>0</v>
      </c>
      <c r="F20" s="83">
        <f t="shared" si="5"/>
        <v>20</v>
      </c>
      <c r="G20" s="83">
        <f t="shared" si="5"/>
        <v>0</v>
      </c>
      <c r="H20" s="83">
        <f t="shared" si="5"/>
        <v>2000</v>
      </c>
      <c r="I20" s="83">
        <f t="shared" si="5"/>
        <v>2000</v>
      </c>
      <c r="J20" s="83">
        <f t="shared" si="5"/>
        <v>2000</v>
      </c>
      <c r="K20" s="83">
        <f t="shared" si="5"/>
        <v>2000</v>
      </c>
      <c r="L20" s="83">
        <f t="shared" si="5"/>
        <v>2000</v>
      </c>
    </row>
    <row r="21" spans="1:12" ht="12.75" hidden="1">
      <c r="A21" s="80"/>
      <c r="B21" s="80"/>
      <c r="C21" s="83">
        <v>637004</v>
      </c>
      <c r="D21" s="83" t="s">
        <v>152</v>
      </c>
      <c r="E21" s="83">
        <v>0</v>
      </c>
      <c r="F21" s="83">
        <v>20</v>
      </c>
      <c r="G21" s="83">
        <v>0</v>
      </c>
      <c r="H21" s="83">
        <v>2000</v>
      </c>
      <c r="I21" s="83">
        <v>2000</v>
      </c>
      <c r="J21" s="116">
        <v>2000</v>
      </c>
      <c r="K21" s="116">
        <v>2000</v>
      </c>
      <c r="L21" s="116">
        <v>2000</v>
      </c>
    </row>
    <row r="22" spans="1:12" ht="12.75">
      <c r="A22" s="80"/>
      <c r="B22" s="80"/>
      <c r="C22" s="83">
        <v>642</v>
      </c>
      <c r="D22" s="83" t="s">
        <v>151</v>
      </c>
      <c r="E22" s="83">
        <f aca="true" t="shared" si="6" ref="E22:L22">SUM(E23)</f>
        <v>1900</v>
      </c>
      <c r="F22" s="83">
        <f t="shared" si="6"/>
        <v>1500</v>
      </c>
      <c r="G22" s="83">
        <f t="shared" si="6"/>
        <v>1535</v>
      </c>
      <c r="H22" s="83">
        <f t="shared" si="6"/>
        <v>2000</v>
      </c>
      <c r="I22" s="83">
        <f t="shared" si="6"/>
        <v>2000</v>
      </c>
      <c r="J22" s="83">
        <f t="shared" si="6"/>
        <v>2000</v>
      </c>
      <c r="K22" s="83">
        <f t="shared" si="6"/>
        <v>2000</v>
      </c>
      <c r="L22" s="83">
        <f t="shared" si="6"/>
        <v>2000</v>
      </c>
    </row>
    <row r="23" spans="1:12" ht="12.75" hidden="1">
      <c r="A23" s="80"/>
      <c r="B23" s="80"/>
      <c r="C23" s="83">
        <v>642001</v>
      </c>
      <c r="D23" s="83" t="s">
        <v>153</v>
      </c>
      <c r="E23" s="83">
        <v>1900</v>
      </c>
      <c r="F23" s="83">
        <v>1500</v>
      </c>
      <c r="G23" s="83">
        <v>1535</v>
      </c>
      <c r="H23" s="83">
        <v>2000</v>
      </c>
      <c r="I23" s="83">
        <v>2000</v>
      </c>
      <c r="J23" s="83">
        <v>2000</v>
      </c>
      <c r="K23" s="83">
        <v>2000</v>
      </c>
      <c r="L23" s="83">
        <v>2000</v>
      </c>
    </row>
    <row r="24" spans="1:12" ht="12.75">
      <c r="A24" s="80"/>
      <c r="B24" s="80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8">
      <c r="A25" s="81"/>
      <c r="B25" s="81"/>
      <c r="C25" s="83"/>
      <c r="D25" s="89" t="s">
        <v>135</v>
      </c>
      <c r="E25" s="89">
        <f aca="true" t="shared" si="7" ref="E25:L25">SUM(E5+E17)</f>
        <v>19287</v>
      </c>
      <c r="F25" s="89">
        <f t="shared" si="7"/>
        <v>21287</v>
      </c>
      <c r="G25" s="89">
        <f t="shared" si="7"/>
        <v>25551</v>
      </c>
      <c r="H25" s="89">
        <f t="shared" si="7"/>
        <v>35075</v>
      </c>
      <c r="I25" s="89">
        <f t="shared" si="7"/>
        <v>35675</v>
      </c>
      <c r="J25" s="89">
        <f t="shared" si="7"/>
        <v>52175</v>
      </c>
      <c r="K25" s="89">
        <f t="shared" si="7"/>
        <v>49275</v>
      </c>
      <c r="L25" s="89">
        <f t="shared" si="7"/>
        <v>49275</v>
      </c>
    </row>
    <row r="26" spans="1:12" ht="38.25">
      <c r="A26" s="98"/>
      <c r="B26" s="78" t="s">
        <v>92</v>
      </c>
      <c r="C26" s="77" t="s">
        <v>90</v>
      </c>
      <c r="D26" s="77" t="s">
        <v>91</v>
      </c>
      <c r="E26" s="304" t="s">
        <v>250</v>
      </c>
      <c r="F26" s="304"/>
      <c r="G26" s="199"/>
      <c r="H26" s="166"/>
      <c r="I26" s="199"/>
      <c r="J26" s="181"/>
      <c r="K26" s="199"/>
      <c r="L26" s="189"/>
    </row>
    <row r="27" spans="1:12" ht="30">
      <c r="A27" s="151"/>
      <c r="B27" s="102" t="s">
        <v>145</v>
      </c>
      <c r="C27" s="103"/>
      <c r="D27" s="103" t="s">
        <v>146</v>
      </c>
      <c r="E27" s="104">
        <f aca="true" t="shared" si="8" ref="E27:K27">SUM(E28+E29)</f>
        <v>0</v>
      </c>
      <c r="F27" s="104">
        <f t="shared" si="8"/>
        <v>0</v>
      </c>
      <c r="G27" s="104">
        <f t="shared" si="8"/>
        <v>0</v>
      </c>
      <c r="H27" s="104">
        <f t="shared" si="8"/>
        <v>30000</v>
      </c>
      <c r="I27" s="104">
        <f t="shared" si="8"/>
        <v>30000</v>
      </c>
      <c r="J27" s="104">
        <f t="shared" si="8"/>
        <v>0</v>
      </c>
      <c r="K27" s="104">
        <f t="shared" si="8"/>
        <v>0</v>
      </c>
      <c r="L27" s="104">
        <f>SUM(L28+L29)</f>
        <v>0</v>
      </c>
    </row>
    <row r="28" spans="1:12" ht="12.75">
      <c r="A28" s="152">
        <v>41</v>
      </c>
      <c r="B28" s="153"/>
      <c r="C28" s="116">
        <v>716</v>
      </c>
      <c r="D28" s="116" t="s">
        <v>271</v>
      </c>
      <c r="E28" s="83">
        <v>0</v>
      </c>
      <c r="F28" s="83">
        <v>0</v>
      </c>
      <c r="G28" s="83">
        <v>0</v>
      </c>
      <c r="H28" s="152">
        <v>0</v>
      </c>
      <c r="I28" s="152">
        <v>0</v>
      </c>
      <c r="J28" s="83">
        <v>0</v>
      </c>
      <c r="K28" s="83">
        <v>0</v>
      </c>
      <c r="L28" s="83">
        <v>0</v>
      </c>
    </row>
    <row r="29" spans="1:12" ht="12.75">
      <c r="A29" s="83"/>
      <c r="B29" s="148"/>
      <c r="C29" s="83">
        <v>717</v>
      </c>
      <c r="D29" s="83" t="s">
        <v>272</v>
      </c>
      <c r="E29" s="83">
        <v>0</v>
      </c>
      <c r="F29" s="83">
        <v>0</v>
      </c>
      <c r="G29" s="83">
        <v>0</v>
      </c>
      <c r="H29" s="83">
        <f>H30</f>
        <v>30000</v>
      </c>
      <c r="I29" s="83">
        <f>I30</f>
        <v>30000</v>
      </c>
      <c r="J29" s="83">
        <f>J30</f>
        <v>0</v>
      </c>
      <c r="K29" s="83">
        <f>K30</f>
        <v>0</v>
      </c>
      <c r="L29" s="83">
        <f>L30</f>
        <v>0</v>
      </c>
    </row>
    <row r="30" spans="1:12" ht="12.75">
      <c r="A30" s="83"/>
      <c r="B30" s="83"/>
      <c r="C30" s="83">
        <v>717001</v>
      </c>
      <c r="D30" s="83" t="s">
        <v>292</v>
      </c>
      <c r="E30" s="154">
        <v>0</v>
      </c>
      <c r="F30" s="83">
        <v>0</v>
      </c>
      <c r="G30" s="83">
        <v>0</v>
      </c>
      <c r="H30" s="83">
        <v>30000</v>
      </c>
      <c r="I30" s="83">
        <v>30000</v>
      </c>
      <c r="J30" s="149">
        <v>0</v>
      </c>
      <c r="K30" s="83">
        <v>0</v>
      </c>
      <c r="L30" s="83">
        <v>0</v>
      </c>
    </row>
  </sheetData>
  <sheetProtection/>
  <mergeCells count="4">
    <mergeCell ref="A1:F1"/>
    <mergeCell ref="A3:D3"/>
    <mergeCell ref="E4:F4"/>
    <mergeCell ref="E26:F2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8">
      <selection activeCell="J4" sqref="J4"/>
    </sheetView>
  </sheetViews>
  <sheetFormatPr defaultColWidth="9.140625" defaultRowHeight="12.75"/>
  <cols>
    <col min="2" max="2" width="11.140625" style="0" customWidth="1"/>
    <col min="3" max="3" width="12.00390625" style="0" customWidth="1"/>
    <col min="4" max="4" width="25.28125" style="0" customWidth="1"/>
    <col min="5" max="5" width="10.421875" style="0" customWidth="1"/>
    <col min="6" max="11" width="11.140625" style="0" customWidth="1"/>
  </cols>
  <sheetData>
    <row r="1" spans="1:11" ht="18">
      <c r="A1" s="303" t="s">
        <v>394</v>
      </c>
      <c r="B1" s="303"/>
      <c r="C1" s="303"/>
      <c r="D1" s="303"/>
      <c r="E1" s="303"/>
      <c r="F1" s="303"/>
      <c r="G1" s="131"/>
      <c r="H1" s="131"/>
      <c r="I1" s="131"/>
      <c r="J1" s="131"/>
      <c r="K1" s="131"/>
    </row>
    <row r="2" ht="12.75">
      <c r="B2" s="70"/>
    </row>
    <row r="3" spans="1:12" ht="48" customHeight="1">
      <c r="A3" s="305" t="s">
        <v>154</v>
      </c>
      <c r="B3" s="305"/>
      <c r="C3" s="305"/>
      <c r="D3" s="305"/>
      <c r="E3" s="75" t="s">
        <v>328</v>
      </c>
      <c r="F3" s="75" t="s">
        <v>339</v>
      </c>
      <c r="G3" s="75" t="s">
        <v>355</v>
      </c>
      <c r="H3" s="75" t="s">
        <v>356</v>
      </c>
      <c r="I3" s="75" t="s">
        <v>357</v>
      </c>
      <c r="J3" s="75" t="s">
        <v>393</v>
      </c>
      <c r="K3" s="75" t="s">
        <v>371</v>
      </c>
      <c r="L3" s="75" t="s">
        <v>373</v>
      </c>
    </row>
    <row r="4" spans="1:12" ht="30" customHeight="1">
      <c r="A4" s="77" t="s">
        <v>89</v>
      </c>
      <c r="B4" s="78" t="s">
        <v>92</v>
      </c>
      <c r="C4" s="77" t="s">
        <v>90</v>
      </c>
      <c r="D4" s="77" t="s">
        <v>91</v>
      </c>
      <c r="E4" s="304"/>
      <c r="F4" s="304"/>
      <c r="G4" s="199"/>
      <c r="H4" s="166"/>
      <c r="I4" s="186"/>
      <c r="J4" s="186"/>
      <c r="K4" s="186"/>
      <c r="L4" s="186"/>
    </row>
    <row r="5" spans="1:12" ht="22.5" customHeight="1">
      <c r="A5" s="105"/>
      <c r="B5" s="106" t="s">
        <v>155</v>
      </c>
      <c r="C5" s="103"/>
      <c r="D5" s="103" t="s">
        <v>156</v>
      </c>
      <c r="E5" s="104">
        <f aca="true" t="shared" si="0" ref="E5:K5">SUM(E6+E8+E10+E12)</f>
        <v>8926</v>
      </c>
      <c r="F5" s="104">
        <f t="shared" si="0"/>
        <v>7166</v>
      </c>
      <c r="G5" s="104">
        <f t="shared" si="0"/>
        <v>14864</v>
      </c>
      <c r="H5" s="104">
        <f t="shared" si="0"/>
        <v>28200</v>
      </c>
      <c r="I5" s="104">
        <f t="shared" si="0"/>
        <v>28200</v>
      </c>
      <c r="J5" s="104">
        <f t="shared" si="0"/>
        <v>47200</v>
      </c>
      <c r="K5" s="104">
        <f t="shared" si="0"/>
        <v>12200</v>
      </c>
      <c r="L5" s="104">
        <f>SUM(L6+L8+L10+L12)</f>
        <v>12200</v>
      </c>
    </row>
    <row r="6" spans="1:12" ht="12.75">
      <c r="A6" s="92">
        <v>41</v>
      </c>
      <c r="B6" s="80"/>
      <c r="C6" s="83">
        <v>632</v>
      </c>
      <c r="D6" s="83" t="s">
        <v>157</v>
      </c>
      <c r="E6" s="116">
        <f aca="true" t="shared" si="1" ref="E6:L6">SUM(E7)</f>
        <v>5290</v>
      </c>
      <c r="F6" s="116">
        <f t="shared" si="1"/>
        <v>5321</v>
      </c>
      <c r="G6" s="116">
        <f t="shared" si="1"/>
        <v>6044</v>
      </c>
      <c r="H6" s="83">
        <f t="shared" si="1"/>
        <v>8000</v>
      </c>
      <c r="I6" s="83">
        <f t="shared" si="1"/>
        <v>8000</v>
      </c>
      <c r="J6" s="83">
        <f t="shared" si="1"/>
        <v>8000</v>
      </c>
      <c r="K6" s="83">
        <f t="shared" si="1"/>
        <v>8000</v>
      </c>
      <c r="L6" s="83">
        <f t="shared" si="1"/>
        <v>8000</v>
      </c>
    </row>
    <row r="7" spans="1:12" ht="12.75" hidden="1">
      <c r="A7" s="80"/>
      <c r="B7" s="80"/>
      <c r="C7" s="83">
        <v>632001</v>
      </c>
      <c r="D7" s="83" t="s">
        <v>158</v>
      </c>
      <c r="E7" s="116">
        <v>5290</v>
      </c>
      <c r="F7" s="116">
        <v>5321</v>
      </c>
      <c r="G7" s="83">
        <v>6044</v>
      </c>
      <c r="H7" s="83">
        <v>8000</v>
      </c>
      <c r="I7" s="83">
        <v>8000</v>
      </c>
      <c r="J7" s="83">
        <v>8000</v>
      </c>
      <c r="K7" s="83">
        <v>8000</v>
      </c>
      <c r="L7" s="83">
        <v>8000</v>
      </c>
    </row>
    <row r="8" spans="1:12" ht="12.75">
      <c r="A8" s="80"/>
      <c r="B8" s="80"/>
      <c r="C8" s="83">
        <v>633</v>
      </c>
      <c r="D8" s="83" t="s">
        <v>103</v>
      </c>
      <c r="E8" s="116">
        <f aca="true" t="shared" si="2" ref="E8:L8">SUM(E9)</f>
        <v>480</v>
      </c>
      <c r="F8" s="116">
        <f t="shared" si="2"/>
        <v>0</v>
      </c>
      <c r="G8" s="116">
        <f t="shared" si="2"/>
        <v>660</v>
      </c>
      <c r="H8" s="83">
        <f t="shared" si="2"/>
        <v>2000</v>
      </c>
      <c r="I8" s="83">
        <f t="shared" si="2"/>
        <v>2000</v>
      </c>
      <c r="J8" s="83">
        <f t="shared" si="2"/>
        <v>2000</v>
      </c>
      <c r="K8" s="83">
        <f t="shared" si="2"/>
        <v>2000</v>
      </c>
      <c r="L8" s="83">
        <f t="shared" si="2"/>
        <v>2000</v>
      </c>
    </row>
    <row r="9" spans="1:12" ht="12.75" hidden="1">
      <c r="A9" s="80"/>
      <c r="B9" s="80"/>
      <c r="C9" s="83">
        <v>633006</v>
      </c>
      <c r="D9" s="83" t="s">
        <v>57</v>
      </c>
      <c r="E9" s="116">
        <v>480</v>
      </c>
      <c r="F9" s="116">
        <v>0</v>
      </c>
      <c r="G9" s="83">
        <v>660</v>
      </c>
      <c r="H9" s="83">
        <v>2000</v>
      </c>
      <c r="I9" s="83">
        <v>2000</v>
      </c>
      <c r="J9" s="83">
        <v>2000</v>
      </c>
      <c r="K9" s="83">
        <v>2000</v>
      </c>
      <c r="L9" s="83">
        <v>2000</v>
      </c>
    </row>
    <row r="10" spans="1:12" ht="12.75">
      <c r="A10" s="80"/>
      <c r="B10" s="80"/>
      <c r="C10" s="83">
        <v>635</v>
      </c>
      <c r="D10" s="83" t="s">
        <v>109</v>
      </c>
      <c r="E10" s="116">
        <f aca="true" t="shared" si="3" ref="E10:L10">SUM(E11)</f>
        <v>2098</v>
      </c>
      <c r="F10" s="116">
        <f t="shared" si="3"/>
        <v>1190</v>
      </c>
      <c r="G10" s="116">
        <f t="shared" si="3"/>
        <v>2919</v>
      </c>
      <c r="H10" s="83">
        <f t="shared" si="3"/>
        <v>17000</v>
      </c>
      <c r="I10" s="83">
        <f t="shared" si="3"/>
        <v>17000</v>
      </c>
      <c r="J10" s="83">
        <f t="shared" si="3"/>
        <v>36000</v>
      </c>
      <c r="K10" s="83">
        <f t="shared" si="3"/>
        <v>1000</v>
      </c>
      <c r="L10" s="83">
        <f t="shared" si="3"/>
        <v>1000</v>
      </c>
    </row>
    <row r="11" spans="1:12" ht="12.75" hidden="1">
      <c r="A11" s="80"/>
      <c r="B11" s="80"/>
      <c r="C11" s="83">
        <v>635006</v>
      </c>
      <c r="D11" s="83" t="s">
        <v>159</v>
      </c>
      <c r="E11" s="116">
        <v>2098</v>
      </c>
      <c r="F11" s="116">
        <v>1190</v>
      </c>
      <c r="G11" s="83">
        <v>2919</v>
      </c>
      <c r="H11" s="83">
        <v>17000</v>
      </c>
      <c r="I11" s="83">
        <v>17000</v>
      </c>
      <c r="J11" s="116">
        <v>36000</v>
      </c>
      <c r="K11" s="116">
        <v>1000</v>
      </c>
      <c r="L11" s="116">
        <v>1000</v>
      </c>
    </row>
    <row r="12" spans="1:12" ht="12.75">
      <c r="A12" s="80"/>
      <c r="B12" s="80"/>
      <c r="C12" s="83">
        <v>637</v>
      </c>
      <c r="D12" s="83" t="s">
        <v>116</v>
      </c>
      <c r="E12" s="83">
        <f aca="true" t="shared" si="4" ref="E12:L12">SUM(E13)</f>
        <v>1058</v>
      </c>
      <c r="F12" s="83">
        <f t="shared" si="4"/>
        <v>655</v>
      </c>
      <c r="G12" s="83">
        <f t="shared" si="4"/>
        <v>5241</v>
      </c>
      <c r="H12" s="83">
        <f t="shared" si="4"/>
        <v>1200</v>
      </c>
      <c r="I12" s="83">
        <f t="shared" si="4"/>
        <v>1200</v>
      </c>
      <c r="J12" s="83">
        <f t="shared" si="4"/>
        <v>1200</v>
      </c>
      <c r="K12" s="83">
        <f t="shared" si="4"/>
        <v>1200</v>
      </c>
      <c r="L12" s="83">
        <f t="shared" si="4"/>
        <v>1200</v>
      </c>
    </row>
    <row r="13" spans="1:12" ht="12.75" hidden="1">
      <c r="A13" s="80"/>
      <c r="B13" s="80"/>
      <c r="C13" s="83">
        <v>637004</v>
      </c>
      <c r="D13" s="83" t="s">
        <v>62</v>
      </c>
      <c r="E13" s="83">
        <v>1058</v>
      </c>
      <c r="F13" s="83">
        <v>655</v>
      </c>
      <c r="G13" s="83">
        <v>5241</v>
      </c>
      <c r="H13" s="83">
        <v>1200</v>
      </c>
      <c r="I13" s="83">
        <v>1200</v>
      </c>
      <c r="J13" s="83">
        <v>1200</v>
      </c>
      <c r="K13" s="83">
        <v>1200</v>
      </c>
      <c r="L13" s="83">
        <v>1200</v>
      </c>
    </row>
    <row r="14" spans="1:12" ht="12.75">
      <c r="A14" s="80"/>
      <c r="B14" s="80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20.25" customHeight="1">
      <c r="A15" s="114"/>
      <c r="B15" s="106" t="s">
        <v>160</v>
      </c>
      <c r="C15" s="112"/>
      <c r="D15" s="103" t="s">
        <v>167</v>
      </c>
      <c r="E15" s="104">
        <f>SUM(E28+E31+E36+E39)</f>
        <v>6831</v>
      </c>
      <c r="F15" s="104">
        <f>SUM(F28+F31+F36+F39)</f>
        <v>11687</v>
      </c>
      <c r="G15" s="104">
        <f>SUM(G28+G31+G36+G39)</f>
        <v>8940</v>
      </c>
      <c r="H15" s="104">
        <f>SUM(H28+H31+H36+H39+H16+H20)</f>
        <v>43780</v>
      </c>
      <c r="I15" s="104">
        <f>SUM(I28+I31+I36+I39+I16+I20)</f>
        <v>49580</v>
      </c>
      <c r="J15" s="104">
        <f>SUM(J28+J31+J36+J39+J16+J20)</f>
        <v>49680</v>
      </c>
      <c r="K15" s="104">
        <f>SUM(K28+K31+K36+K39+K16+K20)</f>
        <v>49680</v>
      </c>
      <c r="L15" s="104">
        <f>SUM(L28+L31+L36+L39+L16+L20)</f>
        <v>49680</v>
      </c>
    </row>
    <row r="16" spans="1:12" ht="12.75">
      <c r="A16" s="92">
        <v>41</v>
      </c>
      <c r="B16" s="80"/>
      <c r="C16" s="83">
        <v>610</v>
      </c>
      <c r="D16" s="83" t="s">
        <v>171</v>
      </c>
      <c r="E16" s="116">
        <f aca="true" t="shared" si="5" ref="E16:J16">SUM(E17:E19)</f>
        <v>0</v>
      </c>
      <c r="F16" s="116">
        <f t="shared" si="5"/>
        <v>0</v>
      </c>
      <c r="G16" s="116">
        <f t="shared" si="5"/>
        <v>0</v>
      </c>
      <c r="H16" s="116">
        <f t="shared" si="5"/>
        <v>25200</v>
      </c>
      <c r="I16" s="116">
        <f t="shared" si="5"/>
        <v>27200</v>
      </c>
      <c r="J16" s="83">
        <f t="shared" si="5"/>
        <v>27200</v>
      </c>
      <c r="K16" s="83">
        <f>SUM(K17:K19)</f>
        <v>27200</v>
      </c>
      <c r="L16" s="83">
        <f>SUM(L17:L19)</f>
        <v>27200</v>
      </c>
    </row>
    <row r="17" spans="1:12" ht="12.75" hidden="1">
      <c r="A17" s="80"/>
      <c r="B17" s="80"/>
      <c r="C17" s="83">
        <v>611</v>
      </c>
      <c r="D17" s="83" t="s">
        <v>172</v>
      </c>
      <c r="E17" s="116">
        <v>0</v>
      </c>
      <c r="F17" s="116">
        <v>0</v>
      </c>
      <c r="G17" s="83">
        <v>0</v>
      </c>
      <c r="H17" s="83">
        <v>18000</v>
      </c>
      <c r="I17" s="83">
        <v>20000</v>
      </c>
      <c r="J17" s="83">
        <v>20000</v>
      </c>
      <c r="K17" s="83">
        <v>20000</v>
      </c>
      <c r="L17" s="83">
        <v>20000</v>
      </c>
    </row>
    <row r="18" spans="1:12" ht="12.75" hidden="1">
      <c r="A18" s="80"/>
      <c r="B18" s="80"/>
      <c r="C18" s="83">
        <v>612001</v>
      </c>
      <c r="D18" s="83" t="s">
        <v>58</v>
      </c>
      <c r="E18" s="116">
        <v>0</v>
      </c>
      <c r="F18" s="116">
        <v>0</v>
      </c>
      <c r="G18" s="83">
        <v>0</v>
      </c>
      <c r="H18" s="83">
        <v>6000</v>
      </c>
      <c r="I18" s="83">
        <v>6000</v>
      </c>
      <c r="J18" s="83">
        <v>6000</v>
      </c>
      <c r="K18" s="83">
        <v>6000</v>
      </c>
      <c r="L18" s="83">
        <v>6000</v>
      </c>
    </row>
    <row r="19" spans="1:12" ht="12.75" hidden="1">
      <c r="A19" s="80"/>
      <c r="B19" s="80"/>
      <c r="C19" s="83">
        <v>614</v>
      </c>
      <c r="D19" s="83" t="s">
        <v>56</v>
      </c>
      <c r="E19" s="116">
        <v>0</v>
      </c>
      <c r="F19" s="116">
        <v>0</v>
      </c>
      <c r="G19" s="83">
        <v>0</v>
      </c>
      <c r="H19" s="83">
        <v>1200</v>
      </c>
      <c r="I19" s="83">
        <v>1200</v>
      </c>
      <c r="J19" s="83">
        <v>1200</v>
      </c>
      <c r="K19" s="83">
        <v>1200</v>
      </c>
      <c r="L19" s="83">
        <v>1200</v>
      </c>
    </row>
    <row r="20" spans="1:12" ht="12.75">
      <c r="A20" s="80"/>
      <c r="B20" s="80"/>
      <c r="C20" s="83">
        <v>620</v>
      </c>
      <c r="D20" s="83" t="s">
        <v>75</v>
      </c>
      <c r="E20" s="116">
        <f>SUM(E21:E27)</f>
        <v>0</v>
      </c>
      <c r="F20" s="116">
        <f>SUM(F21:F27)</f>
        <v>0</v>
      </c>
      <c r="G20" s="83"/>
      <c r="H20" s="83">
        <f>SUM(H21:H27)</f>
        <v>9480</v>
      </c>
      <c r="I20" s="83">
        <f>SUM(I21:I27)</f>
        <v>10280</v>
      </c>
      <c r="J20" s="83">
        <f>SUM(J21:J27)</f>
        <v>9380</v>
      </c>
      <c r="K20" s="83">
        <f>SUM(K21:K27)</f>
        <v>9380</v>
      </c>
      <c r="L20" s="83">
        <f>SUM(L21:L27)</f>
        <v>9380</v>
      </c>
    </row>
    <row r="21" spans="1:12" ht="12.75" hidden="1">
      <c r="A21" s="80"/>
      <c r="B21" s="80"/>
      <c r="C21" s="83">
        <v>621</v>
      </c>
      <c r="D21" s="83" t="s">
        <v>96</v>
      </c>
      <c r="E21" s="116">
        <v>0</v>
      </c>
      <c r="F21" s="116">
        <v>0</v>
      </c>
      <c r="G21" s="83">
        <v>0</v>
      </c>
      <c r="H21" s="83">
        <v>2600</v>
      </c>
      <c r="I21" s="83">
        <v>2800</v>
      </c>
      <c r="J21" s="83">
        <v>2800</v>
      </c>
      <c r="K21" s="83">
        <v>2800</v>
      </c>
      <c r="L21" s="83">
        <v>2800</v>
      </c>
    </row>
    <row r="22" spans="1:12" ht="12.75" hidden="1">
      <c r="A22" s="80"/>
      <c r="B22" s="80"/>
      <c r="C22" s="83">
        <v>625001</v>
      </c>
      <c r="D22" s="83" t="s">
        <v>173</v>
      </c>
      <c r="E22" s="116">
        <v>0</v>
      </c>
      <c r="F22" s="116">
        <v>0</v>
      </c>
      <c r="G22" s="83">
        <v>0</v>
      </c>
      <c r="H22" s="83">
        <v>360</v>
      </c>
      <c r="I22" s="83">
        <v>460</v>
      </c>
      <c r="J22" s="83">
        <v>460</v>
      </c>
      <c r="K22" s="83">
        <v>460</v>
      </c>
      <c r="L22" s="83">
        <v>460</v>
      </c>
    </row>
    <row r="23" spans="1:12" ht="12.75" hidden="1">
      <c r="A23" s="80"/>
      <c r="B23" s="80"/>
      <c r="C23" s="83">
        <v>625002</v>
      </c>
      <c r="D23" s="83" t="s">
        <v>164</v>
      </c>
      <c r="E23" s="116">
        <v>0</v>
      </c>
      <c r="F23" s="116">
        <v>0</v>
      </c>
      <c r="G23" s="83">
        <v>0</v>
      </c>
      <c r="H23" s="83">
        <v>3600</v>
      </c>
      <c r="I23" s="83">
        <v>3800</v>
      </c>
      <c r="J23" s="83">
        <v>3800</v>
      </c>
      <c r="K23" s="83">
        <v>3800</v>
      </c>
      <c r="L23" s="83">
        <v>3800</v>
      </c>
    </row>
    <row r="24" spans="1:12" ht="12.75" hidden="1">
      <c r="A24" s="80"/>
      <c r="B24" s="80"/>
      <c r="C24" s="83">
        <v>625003</v>
      </c>
      <c r="D24" s="83" t="s">
        <v>165</v>
      </c>
      <c r="E24" s="116">
        <v>0</v>
      </c>
      <c r="F24" s="116">
        <v>0</v>
      </c>
      <c r="G24" s="83">
        <v>0</v>
      </c>
      <c r="H24" s="83">
        <v>220</v>
      </c>
      <c r="I24" s="83">
        <v>320</v>
      </c>
      <c r="J24" s="83">
        <v>320</v>
      </c>
      <c r="K24" s="83">
        <v>320</v>
      </c>
      <c r="L24" s="83">
        <v>320</v>
      </c>
    </row>
    <row r="25" spans="1:12" ht="12.75" hidden="1">
      <c r="A25" s="80"/>
      <c r="B25" s="80"/>
      <c r="C25" s="83">
        <v>625004</v>
      </c>
      <c r="D25" s="83" t="s">
        <v>79</v>
      </c>
      <c r="E25" s="83">
        <v>0</v>
      </c>
      <c r="F25" s="83">
        <v>0</v>
      </c>
      <c r="G25" s="83">
        <v>0</v>
      </c>
      <c r="H25" s="83">
        <v>1000</v>
      </c>
      <c r="I25" s="83">
        <v>1100</v>
      </c>
      <c r="J25" s="83">
        <v>500</v>
      </c>
      <c r="K25" s="83">
        <v>500</v>
      </c>
      <c r="L25" s="83">
        <v>500</v>
      </c>
    </row>
    <row r="26" spans="1:12" ht="12.75" hidden="1">
      <c r="A26" s="80"/>
      <c r="B26" s="80"/>
      <c r="C26" s="83">
        <v>625005</v>
      </c>
      <c r="D26" s="83" t="s">
        <v>80</v>
      </c>
      <c r="E26" s="83">
        <v>0</v>
      </c>
      <c r="F26" s="83">
        <v>0</v>
      </c>
      <c r="G26" s="83">
        <v>0</v>
      </c>
      <c r="H26" s="83">
        <v>500</v>
      </c>
      <c r="I26" s="83">
        <v>600</v>
      </c>
      <c r="J26" s="83">
        <v>300</v>
      </c>
      <c r="K26" s="83">
        <v>300</v>
      </c>
      <c r="L26" s="83">
        <v>300</v>
      </c>
    </row>
    <row r="27" spans="1:12" ht="12.75" hidden="1">
      <c r="A27" s="80"/>
      <c r="B27" s="80"/>
      <c r="C27" s="83">
        <v>625007</v>
      </c>
      <c r="D27" s="83" t="s">
        <v>98</v>
      </c>
      <c r="E27" s="83">
        <v>0</v>
      </c>
      <c r="F27" s="83">
        <v>0</v>
      </c>
      <c r="G27" s="83">
        <v>0</v>
      </c>
      <c r="H27" s="83">
        <v>1200</v>
      </c>
      <c r="I27" s="83">
        <v>1200</v>
      </c>
      <c r="J27" s="83">
        <v>1200</v>
      </c>
      <c r="K27" s="83">
        <v>1200</v>
      </c>
      <c r="L27" s="83">
        <v>1200</v>
      </c>
    </row>
    <row r="28" spans="1:12" ht="12.75">
      <c r="A28" s="92"/>
      <c r="B28" s="80"/>
      <c r="C28" s="83">
        <v>632</v>
      </c>
      <c r="D28" s="83" t="s">
        <v>161</v>
      </c>
      <c r="E28" s="83">
        <f aca="true" t="shared" si="6" ref="E28:J28">SUM(E29+E30)</f>
        <v>306</v>
      </c>
      <c r="F28" s="83">
        <f t="shared" si="6"/>
        <v>578</v>
      </c>
      <c r="G28" s="83">
        <f t="shared" si="6"/>
        <v>2422</v>
      </c>
      <c r="H28" s="83">
        <f t="shared" si="6"/>
        <v>2300</v>
      </c>
      <c r="I28" s="83">
        <f t="shared" si="6"/>
        <v>2300</v>
      </c>
      <c r="J28" s="83">
        <f t="shared" si="6"/>
        <v>2300</v>
      </c>
      <c r="K28" s="83">
        <f>SUM(K29+K30)</f>
        <v>2300</v>
      </c>
      <c r="L28" s="83">
        <f>SUM(L29+L30)</f>
        <v>2300</v>
      </c>
    </row>
    <row r="29" spans="1:12" ht="12.75" hidden="1">
      <c r="A29" s="80"/>
      <c r="B29" s="80"/>
      <c r="C29" s="83">
        <v>632001</v>
      </c>
      <c r="D29" s="83" t="s">
        <v>158</v>
      </c>
      <c r="E29" s="83">
        <v>285</v>
      </c>
      <c r="F29" s="83">
        <v>533</v>
      </c>
      <c r="G29" s="83">
        <v>2065</v>
      </c>
      <c r="H29" s="83">
        <v>1700</v>
      </c>
      <c r="I29" s="83">
        <v>1700</v>
      </c>
      <c r="J29" s="83">
        <v>1700</v>
      </c>
      <c r="K29" s="83">
        <v>1700</v>
      </c>
      <c r="L29" s="83">
        <v>1700</v>
      </c>
    </row>
    <row r="30" spans="1:12" ht="12.75" hidden="1">
      <c r="A30" s="80"/>
      <c r="B30" s="80"/>
      <c r="C30" s="83">
        <v>632002</v>
      </c>
      <c r="D30" s="83" t="s">
        <v>332</v>
      </c>
      <c r="E30" s="83">
        <v>21</v>
      </c>
      <c r="F30" s="83">
        <v>45</v>
      </c>
      <c r="G30" s="83">
        <v>357</v>
      </c>
      <c r="H30" s="83">
        <v>600</v>
      </c>
      <c r="I30" s="83">
        <v>600</v>
      </c>
      <c r="J30" s="83">
        <v>600</v>
      </c>
      <c r="K30" s="83">
        <v>600</v>
      </c>
      <c r="L30" s="83">
        <v>600</v>
      </c>
    </row>
    <row r="31" spans="1:12" ht="12.75">
      <c r="A31" s="80"/>
      <c r="B31" s="80"/>
      <c r="C31" s="83">
        <v>633</v>
      </c>
      <c r="D31" s="83" t="s">
        <v>103</v>
      </c>
      <c r="E31" s="83">
        <f aca="true" t="shared" si="7" ref="E31:J31">SUM(E32:E35)</f>
        <v>3472</v>
      </c>
      <c r="F31" s="83">
        <f t="shared" si="7"/>
        <v>2867</v>
      </c>
      <c r="G31" s="83">
        <f t="shared" si="7"/>
        <v>2206</v>
      </c>
      <c r="H31" s="83">
        <f t="shared" si="7"/>
        <v>4300</v>
      </c>
      <c r="I31" s="83">
        <f t="shared" si="7"/>
        <v>4800</v>
      </c>
      <c r="J31" s="83">
        <f t="shared" si="7"/>
        <v>5300</v>
      </c>
      <c r="K31" s="83">
        <f>SUM(K32:K35)</f>
        <v>5300</v>
      </c>
      <c r="L31" s="83">
        <f>SUM(L32:L35)</f>
        <v>5300</v>
      </c>
    </row>
    <row r="32" spans="1:12" ht="12.75" hidden="1">
      <c r="A32" s="80"/>
      <c r="B32" s="80"/>
      <c r="C32" s="83">
        <v>633004</v>
      </c>
      <c r="D32" s="83" t="s">
        <v>105</v>
      </c>
      <c r="E32" s="83">
        <v>0</v>
      </c>
      <c r="F32" s="83">
        <v>0</v>
      </c>
      <c r="G32" s="83">
        <v>0</v>
      </c>
      <c r="H32" s="83">
        <v>1000</v>
      </c>
      <c r="I32" s="83">
        <v>1000</v>
      </c>
      <c r="J32" s="83">
        <v>1000</v>
      </c>
      <c r="K32" s="83">
        <v>1000</v>
      </c>
      <c r="L32" s="83">
        <v>1000</v>
      </c>
    </row>
    <row r="33" spans="1:12" ht="12.75" hidden="1">
      <c r="A33" s="80"/>
      <c r="B33" s="80"/>
      <c r="C33" s="83">
        <v>633006</v>
      </c>
      <c r="D33" s="83" t="s">
        <v>57</v>
      </c>
      <c r="E33" s="83">
        <v>2731</v>
      </c>
      <c r="F33" s="83">
        <v>2045</v>
      </c>
      <c r="G33" s="83">
        <v>1176</v>
      </c>
      <c r="H33" s="83">
        <v>2000</v>
      </c>
      <c r="I33" s="83">
        <v>2500</v>
      </c>
      <c r="J33" s="83">
        <v>3000</v>
      </c>
      <c r="K33" s="83">
        <v>3000</v>
      </c>
      <c r="L33" s="83">
        <v>3000</v>
      </c>
    </row>
    <row r="34" spans="1:12" ht="12.75" hidden="1">
      <c r="A34" s="80"/>
      <c r="B34" s="80"/>
      <c r="C34" s="83">
        <v>633010</v>
      </c>
      <c r="D34" s="83" t="s">
        <v>162</v>
      </c>
      <c r="E34" s="83">
        <v>144</v>
      </c>
      <c r="F34" s="83">
        <v>93</v>
      </c>
      <c r="G34" s="83">
        <v>0</v>
      </c>
      <c r="H34" s="83">
        <v>300</v>
      </c>
      <c r="I34" s="83">
        <v>300</v>
      </c>
      <c r="J34" s="83">
        <v>300</v>
      </c>
      <c r="K34" s="83">
        <v>300</v>
      </c>
      <c r="L34" s="83">
        <v>300</v>
      </c>
    </row>
    <row r="35" spans="1:12" ht="12.75" hidden="1">
      <c r="A35" s="80"/>
      <c r="B35" s="80"/>
      <c r="C35" s="83">
        <v>633015</v>
      </c>
      <c r="D35" s="83" t="s">
        <v>163</v>
      </c>
      <c r="E35" s="83">
        <v>597</v>
      </c>
      <c r="F35" s="83">
        <v>729</v>
      </c>
      <c r="G35" s="83">
        <v>1030</v>
      </c>
      <c r="H35" s="83">
        <v>1000</v>
      </c>
      <c r="I35" s="83">
        <v>1000</v>
      </c>
      <c r="J35" s="83">
        <v>1000</v>
      </c>
      <c r="K35" s="83">
        <v>1000</v>
      </c>
      <c r="L35" s="83">
        <v>1000</v>
      </c>
    </row>
    <row r="36" spans="1:12" ht="12.75">
      <c r="A36" s="80"/>
      <c r="B36" s="80"/>
      <c r="C36" s="83">
        <v>635</v>
      </c>
      <c r="D36" s="83" t="s">
        <v>109</v>
      </c>
      <c r="E36" s="83">
        <f aca="true" t="shared" si="8" ref="E36:J36">SUM(E37:E38)</f>
        <v>83</v>
      </c>
      <c r="F36" s="83">
        <f t="shared" si="8"/>
        <v>7342</v>
      </c>
      <c r="G36" s="83">
        <f t="shared" si="8"/>
        <v>637</v>
      </c>
      <c r="H36" s="83">
        <f t="shared" si="8"/>
        <v>1500</v>
      </c>
      <c r="I36" s="83">
        <f t="shared" si="8"/>
        <v>1500</v>
      </c>
      <c r="J36" s="83">
        <f t="shared" si="8"/>
        <v>1500</v>
      </c>
      <c r="K36" s="83">
        <f>SUM(K37:K38)</f>
        <v>1500</v>
      </c>
      <c r="L36" s="83">
        <f>SUM(L37:L38)</f>
        <v>1500</v>
      </c>
    </row>
    <row r="37" spans="1:12" ht="12.75" hidden="1">
      <c r="A37" s="80"/>
      <c r="B37" s="80"/>
      <c r="C37" s="83">
        <v>635004</v>
      </c>
      <c r="D37" s="83" t="s">
        <v>111</v>
      </c>
      <c r="E37" s="83">
        <v>83</v>
      </c>
      <c r="F37" s="83">
        <v>518</v>
      </c>
      <c r="G37" s="83">
        <v>637</v>
      </c>
      <c r="H37" s="83">
        <v>1000</v>
      </c>
      <c r="I37" s="83">
        <v>1000</v>
      </c>
      <c r="J37" s="83">
        <v>1000</v>
      </c>
      <c r="K37" s="83">
        <v>1000</v>
      </c>
      <c r="L37" s="83">
        <v>1000</v>
      </c>
    </row>
    <row r="38" spans="1:12" ht="12.75" hidden="1">
      <c r="A38" s="80"/>
      <c r="B38" s="80"/>
      <c r="C38" s="83">
        <v>635006</v>
      </c>
      <c r="D38" s="83" t="s">
        <v>112</v>
      </c>
      <c r="E38" s="83">
        <v>0</v>
      </c>
      <c r="F38" s="83">
        <v>6824</v>
      </c>
      <c r="G38" s="83">
        <v>0</v>
      </c>
      <c r="H38" s="83">
        <v>500</v>
      </c>
      <c r="I38" s="83">
        <v>500</v>
      </c>
      <c r="J38" s="83">
        <v>500</v>
      </c>
      <c r="K38" s="83">
        <v>500</v>
      </c>
      <c r="L38" s="83">
        <v>500</v>
      </c>
    </row>
    <row r="39" spans="1:12" ht="12.75">
      <c r="A39" s="80"/>
      <c r="B39" s="80"/>
      <c r="C39" s="83">
        <v>637</v>
      </c>
      <c r="D39" s="83" t="s">
        <v>116</v>
      </c>
      <c r="E39" s="83">
        <f>SUM(E40:E41)</f>
        <v>2970</v>
      </c>
      <c r="F39" s="83">
        <f>SUM(F40:F41)</f>
        <v>900</v>
      </c>
      <c r="G39" s="83">
        <f>SUM(G40:G41)</f>
        <v>3675</v>
      </c>
      <c r="H39" s="83">
        <f>SUM(H40:H42)</f>
        <v>1000</v>
      </c>
      <c r="I39" s="83">
        <f>SUM(I40:I42)</f>
        <v>3500</v>
      </c>
      <c r="J39" s="83">
        <f>SUM(J40:J42)</f>
        <v>4000</v>
      </c>
      <c r="K39" s="83">
        <f>SUM(K40:K42)</f>
        <v>4000</v>
      </c>
      <c r="L39" s="83">
        <f>SUM(L40:L42)</f>
        <v>4000</v>
      </c>
    </row>
    <row r="40" spans="1:12" ht="12.75" hidden="1">
      <c r="A40" s="80"/>
      <c r="B40" s="80"/>
      <c r="C40" s="83">
        <v>637005</v>
      </c>
      <c r="D40" s="83" t="s">
        <v>327</v>
      </c>
      <c r="E40" s="83">
        <v>880</v>
      </c>
      <c r="F40" s="83">
        <v>0</v>
      </c>
      <c r="G40" s="83">
        <v>0</v>
      </c>
      <c r="H40" s="83">
        <v>0</v>
      </c>
      <c r="I40" s="83">
        <v>1200</v>
      </c>
      <c r="J40" s="83">
        <v>0</v>
      </c>
      <c r="K40" s="83">
        <v>0</v>
      </c>
      <c r="L40" s="83">
        <v>0</v>
      </c>
    </row>
    <row r="41" spans="1:12" ht="12.75" hidden="1">
      <c r="A41" s="80"/>
      <c r="B41" s="80"/>
      <c r="C41" s="83">
        <v>637004</v>
      </c>
      <c r="D41" s="83" t="s">
        <v>62</v>
      </c>
      <c r="E41" s="83">
        <v>2090</v>
      </c>
      <c r="F41" s="83">
        <v>900</v>
      </c>
      <c r="G41" s="83">
        <v>3675</v>
      </c>
      <c r="H41" s="83">
        <v>1000</v>
      </c>
      <c r="I41" s="83">
        <v>800</v>
      </c>
      <c r="J41" s="83">
        <v>1000</v>
      </c>
      <c r="K41" s="83">
        <v>1000</v>
      </c>
      <c r="L41" s="83">
        <v>1000</v>
      </c>
    </row>
    <row r="42" spans="1:12" ht="12.75" hidden="1">
      <c r="A42" s="80"/>
      <c r="B42" s="80"/>
      <c r="C42" s="83">
        <v>637027</v>
      </c>
      <c r="D42" s="83" t="s">
        <v>374</v>
      </c>
      <c r="E42" s="83">
        <v>0</v>
      </c>
      <c r="F42" s="83">
        <v>0</v>
      </c>
      <c r="G42" s="149">
        <v>0</v>
      </c>
      <c r="H42" s="83">
        <v>0</v>
      </c>
      <c r="I42" s="83">
        <v>1500</v>
      </c>
      <c r="J42" s="83">
        <v>3000</v>
      </c>
      <c r="K42" s="83">
        <v>3000</v>
      </c>
      <c r="L42" s="83">
        <v>3000</v>
      </c>
    </row>
    <row r="43" spans="1:12" ht="12.75">
      <c r="A43" s="80"/>
      <c r="B43" s="80"/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1:12" ht="18">
      <c r="A44" s="80"/>
      <c r="B44" s="80"/>
      <c r="C44" s="83"/>
      <c r="D44" s="89" t="s">
        <v>135</v>
      </c>
      <c r="E44" s="89">
        <f aca="true" t="shared" si="9" ref="E44:L44">SUM(E5+E15)</f>
        <v>15757</v>
      </c>
      <c r="F44" s="89">
        <f t="shared" si="9"/>
        <v>18853</v>
      </c>
      <c r="G44" s="89">
        <f t="shared" si="9"/>
        <v>23804</v>
      </c>
      <c r="H44" s="89">
        <f t="shared" si="9"/>
        <v>71980</v>
      </c>
      <c r="I44" s="89">
        <f t="shared" si="9"/>
        <v>77780</v>
      </c>
      <c r="J44" s="89">
        <f t="shared" si="9"/>
        <v>96880</v>
      </c>
      <c r="K44" s="89">
        <f t="shared" si="9"/>
        <v>61880</v>
      </c>
      <c r="L44" s="89">
        <f t="shared" si="9"/>
        <v>61880</v>
      </c>
    </row>
    <row r="45" spans="1:12" ht="12.75">
      <c r="A45" s="80"/>
      <c r="B45" s="80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12" ht="12.75">
      <c r="A46" s="80"/>
      <c r="B46" s="80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spans="1:12" ht="51">
      <c r="A47" s="77" t="s">
        <v>89</v>
      </c>
      <c r="B47" s="78" t="s">
        <v>92</v>
      </c>
      <c r="C47" s="77" t="s">
        <v>90</v>
      </c>
      <c r="D47" s="77" t="s">
        <v>91</v>
      </c>
      <c r="E47" s="304" t="s">
        <v>250</v>
      </c>
      <c r="F47" s="304"/>
      <c r="G47" s="199"/>
      <c r="H47" s="166"/>
      <c r="I47" s="199"/>
      <c r="J47" s="181"/>
      <c r="K47" s="199"/>
      <c r="L47" s="189"/>
    </row>
    <row r="48" spans="1:12" ht="20.25" customHeight="1">
      <c r="A48" s="115"/>
      <c r="B48" s="102" t="s">
        <v>160</v>
      </c>
      <c r="C48" s="112"/>
      <c r="D48" s="103" t="s">
        <v>167</v>
      </c>
      <c r="E48" s="104">
        <f>SUM(E50+E49+E54+E55)</f>
        <v>151126</v>
      </c>
      <c r="F48" s="104">
        <f>SUM(F50+F49+F54+F55)</f>
        <v>71147</v>
      </c>
      <c r="G48" s="104">
        <f>SUM(G50+G49+G54+G55)</f>
        <v>148542</v>
      </c>
      <c r="H48" s="104">
        <f>SUM(H50+H49+H54+H55)</f>
        <v>6100</v>
      </c>
      <c r="I48" s="104">
        <f>SUM(I50+I49+I54+I55)</f>
        <v>7100</v>
      </c>
      <c r="J48" s="104">
        <f>SUM(J50+J49+J54+J55+J56)</f>
        <v>32000</v>
      </c>
      <c r="K48" s="104">
        <f>SUM(K50+K49+K54+K55+K56)</f>
        <v>0</v>
      </c>
      <c r="L48" s="104">
        <f>SUM(L50+L49+L54+L56)</f>
        <v>0</v>
      </c>
    </row>
    <row r="49" spans="1:12" ht="12.75">
      <c r="A49" s="92">
        <v>41</v>
      </c>
      <c r="B49" s="80"/>
      <c r="C49">
        <v>716</v>
      </c>
      <c r="D49" t="s">
        <v>273</v>
      </c>
      <c r="E49" s="83">
        <v>0</v>
      </c>
      <c r="F49" s="83">
        <v>0</v>
      </c>
      <c r="G49" s="83">
        <v>1550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</row>
    <row r="50" spans="1:12" ht="12.75">
      <c r="A50" s="92"/>
      <c r="B50" s="80"/>
      <c r="C50" s="83">
        <v>717</v>
      </c>
      <c r="D50" s="83" t="s">
        <v>256</v>
      </c>
      <c r="E50" s="83">
        <f aca="true" t="shared" si="10" ref="E50:J50">SUM(E51:E53)</f>
        <v>131295</v>
      </c>
      <c r="F50" s="83">
        <f t="shared" si="10"/>
        <v>71147</v>
      </c>
      <c r="G50" s="83">
        <f t="shared" si="10"/>
        <v>146992</v>
      </c>
      <c r="H50" s="83">
        <f t="shared" si="10"/>
        <v>0</v>
      </c>
      <c r="I50" s="83">
        <f t="shared" si="10"/>
        <v>1000</v>
      </c>
      <c r="J50" s="83">
        <f t="shared" si="10"/>
        <v>0</v>
      </c>
      <c r="K50" s="83">
        <v>0</v>
      </c>
      <c r="L50" s="83">
        <f>SUM(L51:L53)</f>
        <v>0</v>
      </c>
    </row>
    <row r="51" spans="1:12" ht="12.75">
      <c r="A51" s="80"/>
      <c r="B51" s="80"/>
      <c r="C51" s="83">
        <v>717001</v>
      </c>
      <c r="D51" s="83" t="s">
        <v>262</v>
      </c>
      <c r="E51" s="83">
        <v>4087</v>
      </c>
      <c r="F51" s="83">
        <v>8687</v>
      </c>
      <c r="G51" s="83">
        <v>146992</v>
      </c>
      <c r="H51" s="83">
        <v>0</v>
      </c>
      <c r="I51" s="83">
        <v>1000</v>
      </c>
      <c r="J51" s="83">
        <v>0</v>
      </c>
      <c r="K51" s="83">
        <v>0</v>
      </c>
      <c r="L51" s="83">
        <v>0</v>
      </c>
    </row>
    <row r="52" spans="1:12" ht="12.75">
      <c r="A52" s="80"/>
      <c r="B52" s="80"/>
      <c r="C52" s="83">
        <v>717002</v>
      </c>
      <c r="D52" s="83" t="s">
        <v>293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</row>
    <row r="53" spans="1:12" ht="12.75">
      <c r="A53" s="81"/>
      <c r="B53" s="81"/>
      <c r="C53" s="83">
        <v>717003</v>
      </c>
      <c r="D53" s="83" t="s">
        <v>257</v>
      </c>
      <c r="E53" s="83">
        <v>127208</v>
      </c>
      <c r="F53" s="83">
        <v>62460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</row>
    <row r="54" spans="1:12" ht="12.75">
      <c r="A54" s="83"/>
      <c r="B54" s="83"/>
      <c r="C54" s="149">
        <v>711</v>
      </c>
      <c r="D54" s="149" t="s">
        <v>291</v>
      </c>
      <c r="E54" s="149">
        <v>13200</v>
      </c>
      <c r="F54" s="149">
        <v>0</v>
      </c>
      <c r="G54" s="83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</row>
    <row r="55" spans="1:12" ht="12.75">
      <c r="A55" s="99"/>
      <c r="B55" s="83"/>
      <c r="C55" s="149">
        <v>713</v>
      </c>
      <c r="D55" s="149" t="s">
        <v>304</v>
      </c>
      <c r="E55" s="149">
        <v>6631</v>
      </c>
      <c r="F55" s="149">
        <v>0</v>
      </c>
      <c r="G55" s="83">
        <v>0</v>
      </c>
      <c r="H55" s="149">
        <v>6100</v>
      </c>
      <c r="I55" s="149">
        <v>6100</v>
      </c>
      <c r="J55" s="149">
        <v>7000</v>
      </c>
      <c r="K55" s="149">
        <v>0</v>
      </c>
      <c r="L55" s="149">
        <v>0</v>
      </c>
    </row>
    <row r="56" spans="1:12" ht="12.75">
      <c r="A56" s="99"/>
      <c r="B56" s="80"/>
      <c r="C56" s="262">
        <v>714</v>
      </c>
      <c r="D56" s="262" t="s">
        <v>388</v>
      </c>
      <c r="E56" s="262">
        <v>0</v>
      </c>
      <c r="F56" s="262">
        <v>0</v>
      </c>
      <c r="G56" s="83">
        <v>0</v>
      </c>
      <c r="H56" s="262">
        <v>0</v>
      </c>
      <c r="I56" s="262">
        <v>0</v>
      </c>
      <c r="J56" s="262">
        <v>25000</v>
      </c>
      <c r="K56" s="149">
        <v>0</v>
      </c>
      <c r="L56" s="149">
        <v>0</v>
      </c>
    </row>
    <row r="57" spans="1:12" ht="15">
      <c r="A57" s="115"/>
      <c r="B57" s="102" t="s">
        <v>155</v>
      </c>
      <c r="C57" s="112"/>
      <c r="D57" s="103" t="s">
        <v>156</v>
      </c>
      <c r="E57" s="104">
        <f>SUM(E59+E58+F63)</f>
        <v>0</v>
      </c>
      <c r="F57" s="104">
        <f>SUM(F59+F58+G63)</f>
        <v>0</v>
      </c>
      <c r="G57" s="104">
        <f>SUM(G59+G58+H63)</f>
        <v>0</v>
      </c>
      <c r="H57" s="104">
        <f>SUM(H59+H58)</f>
        <v>0</v>
      </c>
      <c r="I57" s="104">
        <f>SUM(I59+I58)</f>
        <v>0</v>
      </c>
      <c r="J57" s="104">
        <f>SUM(J59+J58)</f>
        <v>0</v>
      </c>
      <c r="K57" s="104">
        <f>SUM(K59+K58)</f>
        <v>0</v>
      </c>
      <c r="L57" s="104">
        <f>SUM(L59+L58)</f>
        <v>0</v>
      </c>
    </row>
    <row r="58" spans="1:12" ht="12.75">
      <c r="A58" s="92">
        <v>41</v>
      </c>
      <c r="B58" s="80"/>
      <c r="C58">
        <v>716</v>
      </c>
      <c r="D58" t="s">
        <v>273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</row>
    <row r="59" spans="1:12" ht="12.75">
      <c r="A59" s="80"/>
      <c r="B59" s="80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1:12" ht="15.75">
      <c r="A60" s="81"/>
      <c r="B60" s="169"/>
      <c r="C60" s="97"/>
      <c r="D60" s="170" t="s">
        <v>135</v>
      </c>
      <c r="E60" s="171">
        <f aca="true" t="shared" si="11" ref="E60:K60">E48+E57</f>
        <v>151126</v>
      </c>
      <c r="F60" s="171">
        <f t="shared" si="11"/>
        <v>71147</v>
      </c>
      <c r="G60" s="171">
        <f t="shared" si="11"/>
        <v>148542</v>
      </c>
      <c r="H60" s="171">
        <f t="shared" si="11"/>
        <v>6100</v>
      </c>
      <c r="I60" s="171">
        <f t="shared" si="11"/>
        <v>7100</v>
      </c>
      <c r="J60" s="171">
        <f t="shared" si="11"/>
        <v>32000</v>
      </c>
      <c r="K60" s="171">
        <f t="shared" si="11"/>
        <v>0</v>
      </c>
      <c r="L60" s="171">
        <f>L48+L57</f>
        <v>0</v>
      </c>
    </row>
  </sheetData>
  <sheetProtection/>
  <mergeCells count="4">
    <mergeCell ref="A1:F1"/>
    <mergeCell ref="A3:D3"/>
    <mergeCell ref="E4:F4"/>
    <mergeCell ref="E47:F47"/>
  </mergeCells>
  <printOptions/>
  <pageMargins left="0.03937007874015748" right="0.03937007874015748" top="0.15748031496062992" bottom="0.15748031496062992" header="0" footer="0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95">
      <selection activeCell="N4" sqref="N4"/>
    </sheetView>
  </sheetViews>
  <sheetFormatPr defaultColWidth="9.140625" defaultRowHeight="12.75"/>
  <cols>
    <col min="2" max="2" width="11.28125" style="0" customWidth="1"/>
    <col min="3" max="3" width="12.57421875" style="0" customWidth="1"/>
    <col min="4" max="4" width="27.28125" style="0" customWidth="1"/>
    <col min="5" max="5" width="10.421875" style="0" customWidth="1"/>
    <col min="6" max="6" width="11.00390625" style="0" customWidth="1"/>
    <col min="7" max="7" width="11.28125" style="0" customWidth="1"/>
    <col min="8" max="9" width="11.421875" style="0" customWidth="1"/>
    <col min="10" max="10" width="11.140625" style="0" customWidth="1"/>
  </cols>
  <sheetData>
    <row r="1" spans="1:11" ht="18">
      <c r="A1" s="303" t="s">
        <v>394</v>
      </c>
      <c r="B1" s="303"/>
      <c r="C1" s="303"/>
      <c r="D1" s="303"/>
      <c r="E1" s="303"/>
      <c r="F1" s="303"/>
      <c r="G1" s="131"/>
      <c r="H1" s="131"/>
      <c r="I1" s="131"/>
      <c r="J1" s="131"/>
      <c r="K1" s="131"/>
    </row>
    <row r="2" ht="12.75">
      <c r="B2" s="70"/>
    </row>
    <row r="3" spans="1:12" ht="54.75" customHeight="1">
      <c r="A3" s="305" t="s">
        <v>168</v>
      </c>
      <c r="B3" s="305"/>
      <c r="C3" s="305"/>
      <c r="D3" s="305"/>
      <c r="E3" s="75" t="s">
        <v>375</v>
      </c>
      <c r="F3" s="75" t="s">
        <v>339</v>
      </c>
      <c r="G3" s="75" t="s">
        <v>355</v>
      </c>
      <c r="H3" s="75" t="s">
        <v>356</v>
      </c>
      <c r="I3" s="75" t="s">
        <v>357</v>
      </c>
      <c r="J3" s="75" t="s">
        <v>393</v>
      </c>
      <c r="K3" s="75" t="s">
        <v>376</v>
      </c>
      <c r="L3" s="75" t="s">
        <v>377</v>
      </c>
    </row>
    <row r="4" spans="1:12" ht="30.75" customHeight="1">
      <c r="A4" s="77" t="s">
        <v>89</v>
      </c>
      <c r="B4" s="78" t="s">
        <v>92</v>
      </c>
      <c r="C4" s="77" t="s">
        <v>90</v>
      </c>
      <c r="D4" s="77" t="s">
        <v>91</v>
      </c>
      <c r="E4" s="304"/>
      <c r="F4" s="304"/>
      <c r="G4" s="199"/>
      <c r="H4" s="166"/>
      <c r="I4" s="186"/>
      <c r="J4" s="186"/>
      <c r="K4" s="186"/>
      <c r="L4" s="186"/>
    </row>
    <row r="5" spans="1:12" ht="29.25" customHeight="1">
      <c r="A5" s="105"/>
      <c r="B5" s="106" t="s">
        <v>169</v>
      </c>
      <c r="C5" s="103"/>
      <c r="D5" s="103" t="s">
        <v>170</v>
      </c>
      <c r="E5" s="104">
        <f>SUM('Bývanie a obč.vyb.'!E16+'Bývanie a obč.vyb.'!E20+E18+E20+E25+E28+E30)</f>
        <v>14993</v>
      </c>
      <c r="F5" s="104">
        <f>SUM(F18+F20+F25+F28+F30+F6+F10)</f>
        <v>24596</v>
      </c>
      <c r="G5" s="104">
        <f aca="true" t="shared" si="0" ref="G5:L5">SUM(G18+G20+G25+G28+G30+G6+G10)</f>
        <v>23620</v>
      </c>
      <c r="H5" s="104">
        <f t="shared" si="0"/>
        <v>13480</v>
      </c>
      <c r="I5" s="104">
        <f t="shared" si="0"/>
        <v>13480</v>
      </c>
      <c r="J5" s="104">
        <f t="shared" si="0"/>
        <v>11010</v>
      </c>
      <c r="K5" s="104">
        <f t="shared" si="0"/>
        <v>7000</v>
      </c>
      <c r="L5" s="104">
        <f t="shared" si="0"/>
        <v>7000</v>
      </c>
    </row>
    <row r="6" spans="1:12" ht="12.75">
      <c r="A6" s="92">
        <v>41</v>
      </c>
      <c r="B6" s="80"/>
      <c r="C6" s="83">
        <v>610</v>
      </c>
      <c r="D6" s="83" t="s">
        <v>171</v>
      </c>
      <c r="E6" s="116">
        <f aca="true" t="shared" si="1" ref="E6:J6">SUM(E7:E9)</f>
        <v>8780</v>
      </c>
      <c r="F6" s="116">
        <f t="shared" si="1"/>
        <v>9358</v>
      </c>
      <c r="G6" s="116">
        <f t="shared" si="1"/>
        <v>6986</v>
      </c>
      <c r="H6" s="83">
        <f t="shared" si="1"/>
        <v>0</v>
      </c>
      <c r="I6" s="83">
        <f t="shared" si="1"/>
        <v>0</v>
      </c>
      <c r="J6" s="83">
        <f t="shared" si="1"/>
        <v>0</v>
      </c>
      <c r="K6" s="83">
        <f>SUM(K7:K9)</f>
        <v>0</v>
      </c>
      <c r="L6" s="83">
        <f>SUM(L7:L9)</f>
        <v>0</v>
      </c>
    </row>
    <row r="7" spans="1:12" ht="12.75" hidden="1">
      <c r="A7" s="80"/>
      <c r="B7" s="80"/>
      <c r="C7" s="83">
        <v>611</v>
      </c>
      <c r="D7" s="83" t="s">
        <v>172</v>
      </c>
      <c r="E7" s="116">
        <v>6033</v>
      </c>
      <c r="F7" s="116">
        <v>6575</v>
      </c>
      <c r="G7" s="83">
        <v>5474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</row>
    <row r="8" spans="1:12" ht="12.75" hidden="1">
      <c r="A8" s="80"/>
      <c r="B8" s="80"/>
      <c r="C8" s="83">
        <v>612001</v>
      </c>
      <c r="D8" s="83" t="s">
        <v>58</v>
      </c>
      <c r="E8" s="116">
        <v>2303</v>
      </c>
      <c r="F8" s="116">
        <v>2383</v>
      </c>
      <c r="G8" s="83">
        <v>1312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</row>
    <row r="9" spans="1:12" ht="12.75" hidden="1">
      <c r="A9" s="80"/>
      <c r="B9" s="80"/>
      <c r="C9" s="83">
        <v>614</v>
      </c>
      <c r="D9" s="83" t="s">
        <v>56</v>
      </c>
      <c r="E9" s="116">
        <v>444</v>
      </c>
      <c r="F9" s="116">
        <v>400</v>
      </c>
      <c r="G9" s="83">
        <v>200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</row>
    <row r="10" spans="1:12" ht="12.75">
      <c r="A10" s="80"/>
      <c r="B10" s="80"/>
      <c r="C10" s="83">
        <v>620</v>
      </c>
      <c r="D10" s="83" t="s">
        <v>75</v>
      </c>
      <c r="E10" s="116">
        <f>SUM(E11:E17)</f>
        <v>3119</v>
      </c>
      <c r="F10" s="116">
        <f>SUM(F11:F17)</f>
        <v>3320</v>
      </c>
      <c r="G10" s="116">
        <f>SUM(G11:G17)</f>
        <v>2504</v>
      </c>
      <c r="H10" s="83">
        <f>SUM(H11:H17)</f>
        <v>0</v>
      </c>
      <c r="I10" s="83">
        <f>SUM(I11:I17)</f>
        <v>0</v>
      </c>
      <c r="J10" s="83">
        <v>0</v>
      </c>
      <c r="K10" s="83">
        <v>0</v>
      </c>
      <c r="L10" s="83">
        <v>0</v>
      </c>
    </row>
    <row r="11" spans="1:12" ht="12.75" hidden="1">
      <c r="A11" s="80"/>
      <c r="B11" s="80"/>
      <c r="C11" s="83">
        <v>621</v>
      </c>
      <c r="D11" s="83" t="s">
        <v>96</v>
      </c>
      <c r="E11" s="116">
        <v>893</v>
      </c>
      <c r="F11" s="116">
        <v>950</v>
      </c>
      <c r="G11" s="83">
        <v>716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</row>
    <row r="12" spans="1:12" ht="12.75" hidden="1">
      <c r="A12" s="80"/>
      <c r="B12" s="80"/>
      <c r="C12" s="83">
        <v>625001</v>
      </c>
      <c r="D12" s="83" t="s">
        <v>173</v>
      </c>
      <c r="E12" s="116">
        <v>125</v>
      </c>
      <c r="F12" s="116">
        <v>133</v>
      </c>
      <c r="G12" s="83">
        <v>100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</row>
    <row r="13" spans="1:12" ht="12.75" hidden="1">
      <c r="A13" s="80"/>
      <c r="B13" s="80"/>
      <c r="C13" s="83">
        <v>625002</v>
      </c>
      <c r="D13" s="83" t="s">
        <v>164</v>
      </c>
      <c r="E13" s="116">
        <v>1250</v>
      </c>
      <c r="F13" s="116">
        <v>1330</v>
      </c>
      <c r="G13" s="83">
        <v>1003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</row>
    <row r="14" spans="1:12" ht="12.75" hidden="1">
      <c r="A14" s="80"/>
      <c r="B14" s="80"/>
      <c r="C14" s="83">
        <v>625003</v>
      </c>
      <c r="D14" s="83" t="s">
        <v>165</v>
      </c>
      <c r="E14" s="116">
        <v>71</v>
      </c>
      <c r="F14" s="116">
        <v>76</v>
      </c>
      <c r="G14" s="83">
        <v>57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</row>
    <row r="15" spans="1:12" ht="12.75" hidden="1">
      <c r="A15" s="80"/>
      <c r="B15" s="80"/>
      <c r="C15" s="83">
        <v>625004</v>
      </c>
      <c r="D15" s="83" t="s">
        <v>79</v>
      </c>
      <c r="E15" s="83">
        <v>267</v>
      </c>
      <c r="F15" s="83">
        <v>285</v>
      </c>
      <c r="G15" s="83">
        <v>215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</row>
    <row r="16" spans="1:12" ht="12.75" hidden="1">
      <c r="A16" s="80"/>
      <c r="B16" s="80"/>
      <c r="C16" s="83">
        <v>625005</v>
      </c>
      <c r="D16" s="83" t="s">
        <v>80</v>
      </c>
      <c r="E16" s="83">
        <v>89</v>
      </c>
      <c r="F16" s="83">
        <v>95</v>
      </c>
      <c r="G16" s="83">
        <v>72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</row>
    <row r="17" spans="1:12" ht="12.75" hidden="1">
      <c r="A17" s="80"/>
      <c r="B17" s="80"/>
      <c r="C17" s="83">
        <v>625007</v>
      </c>
      <c r="D17" s="83" t="s">
        <v>98</v>
      </c>
      <c r="E17" s="83">
        <v>424</v>
      </c>
      <c r="F17" s="83">
        <v>451</v>
      </c>
      <c r="G17" s="83">
        <v>341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</row>
    <row r="18" spans="1:12" ht="12.75">
      <c r="A18" s="80"/>
      <c r="B18" s="80"/>
      <c r="C18" s="83">
        <v>632</v>
      </c>
      <c r="D18" s="83" t="s">
        <v>101</v>
      </c>
      <c r="E18" s="83">
        <f aca="true" t="shared" si="2" ref="E18:L18">SUM(E19)</f>
        <v>1441</v>
      </c>
      <c r="F18" s="83">
        <f t="shared" si="2"/>
        <v>2289</v>
      </c>
      <c r="G18" s="83">
        <f t="shared" si="2"/>
        <v>1956</v>
      </c>
      <c r="H18" s="83">
        <f t="shared" si="2"/>
        <v>3500</v>
      </c>
      <c r="I18" s="83">
        <f t="shared" si="2"/>
        <v>3500</v>
      </c>
      <c r="J18" s="83">
        <f t="shared" si="2"/>
        <v>3500</v>
      </c>
      <c r="K18" s="83">
        <f t="shared" si="2"/>
        <v>3500</v>
      </c>
      <c r="L18" s="83">
        <f t="shared" si="2"/>
        <v>3500</v>
      </c>
    </row>
    <row r="19" spans="1:12" ht="12.75" hidden="1">
      <c r="A19" s="80"/>
      <c r="B19" s="80"/>
      <c r="C19" s="83">
        <v>632001</v>
      </c>
      <c r="D19" s="83" t="s">
        <v>158</v>
      </c>
      <c r="E19" s="83">
        <v>1441</v>
      </c>
      <c r="F19" s="83">
        <v>2289</v>
      </c>
      <c r="G19" s="83">
        <v>1956</v>
      </c>
      <c r="H19" s="83">
        <v>3500</v>
      </c>
      <c r="I19" s="83">
        <v>3500</v>
      </c>
      <c r="J19" s="83">
        <v>3500</v>
      </c>
      <c r="K19" s="83">
        <v>3500</v>
      </c>
      <c r="L19" s="83">
        <v>3500</v>
      </c>
    </row>
    <row r="20" spans="1:12" ht="12.75">
      <c r="A20" s="80"/>
      <c r="B20" s="80"/>
      <c r="C20" s="83">
        <v>633</v>
      </c>
      <c r="D20" s="83" t="s">
        <v>103</v>
      </c>
      <c r="E20" s="83">
        <f aca="true" t="shared" si="3" ref="E20:J20">SUM(E21:E24)</f>
        <v>894</v>
      </c>
      <c r="F20" s="83">
        <f t="shared" si="3"/>
        <v>1564</v>
      </c>
      <c r="G20" s="83">
        <f t="shared" si="3"/>
        <v>2598</v>
      </c>
      <c r="H20" s="83">
        <f t="shared" si="3"/>
        <v>1700</v>
      </c>
      <c r="I20" s="83">
        <f t="shared" si="3"/>
        <v>1700</v>
      </c>
      <c r="J20" s="83">
        <f t="shared" si="3"/>
        <v>1500</v>
      </c>
      <c r="K20" s="83">
        <f>SUM(K21:K24)</f>
        <v>1500</v>
      </c>
      <c r="L20" s="83">
        <f>SUM(L21:L24)</f>
        <v>1500</v>
      </c>
    </row>
    <row r="21" spans="1:12" ht="12.75" hidden="1">
      <c r="A21" s="80"/>
      <c r="B21" s="80"/>
      <c r="C21" s="83">
        <v>633004</v>
      </c>
      <c r="D21" s="83" t="s">
        <v>229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</row>
    <row r="22" spans="1:12" ht="12.75" hidden="1">
      <c r="A22" s="80"/>
      <c r="B22" s="80"/>
      <c r="C22" s="83">
        <v>633006</v>
      </c>
      <c r="D22" s="83" t="s">
        <v>57</v>
      </c>
      <c r="E22" s="83">
        <v>256</v>
      </c>
      <c r="F22" s="83">
        <v>937</v>
      </c>
      <c r="G22" s="83">
        <v>2373</v>
      </c>
      <c r="H22" s="83">
        <v>1000</v>
      </c>
      <c r="I22" s="83">
        <v>1000</v>
      </c>
      <c r="J22" s="83">
        <v>1000</v>
      </c>
      <c r="K22" s="83">
        <v>1000</v>
      </c>
      <c r="L22" s="83">
        <v>1000</v>
      </c>
    </row>
    <row r="23" spans="1:12" ht="12.75" hidden="1">
      <c r="A23" s="80"/>
      <c r="B23" s="80"/>
      <c r="C23" s="83">
        <v>633010</v>
      </c>
      <c r="D23" s="83" t="s">
        <v>290</v>
      </c>
      <c r="E23" s="83">
        <v>100</v>
      </c>
      <c r="F23" s="83">
        <v>95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</row>
    <row r="24" spans="1:12" ht="12.75" hidden="1">
      <c r="A24" s="80"/>
      <c r="B24" s="80"/>
      <c r="C24" s="83">
        <v>633015</v>
      </c>
      <c r="D24" s="83" t="s">
        <v>163</v>
      </c>
      <c r="E24" s="83">
        <v>538</v>
      </c>
      <c r="F24" s="83">
        <v>532</v>
      </c>
      <c r="G24" s="83">
        <v>225</v>
      </c>
      <c r="H24" s="83">
        <v>700</v>
      </c>
      <c r="I24" s="83">
        <v>700</v>
      </c>
      <c r="J24" s="83">
        <v>500</v>
      </c>
      <c r="K24" s="83">
        <v>500</v>
      </c>
      <c r="L24" s="83">
        <v>500</v>
      </c>
    </row>
    <row r="25" spans="1:12" ht="12.75">
      <c r="A25" s="80"/>
      <c r="B25" s="80"/>
      <c r="C25" s="83">
        <v>635</v>
      </c>
      <c r="D25" s="83" t="s">
        <v>109</v>
      </c>
      <c r="E25" s="83">
        <f aca="true" t="shared" si="4" ref="E25:J25">SUM(E26:E27)</f>
        <v>220</v>
      </c>
      <c r="F25" s="83">
        <f t="shared" si="4"/>
        <v>189</v>
      </c>
      <c r="G25" s="83">
        <f t="shared" si="4"/>
        <v>0</v>
      </c>
      <c r="H25" s="83">
        <f t="shared" si="4"/>
        <v>1200</v>
      </c>
      <c r="I25" s="83">
        <f t="shared" si="4"/>
        <v>1200</v>
      </c>
      <c r="J25" s="83">
        <f t="shared" si="4"/>
        <v>1000</v>
      </c>
      <c r="K25" s="83">
        <f>SUM(K26:K27)</f>
        <v>1000</v>
      </c>
      <c r="L25" s="83">
        <f>SUM(L26:L27)</f>
        <v>1000</v>
      </c>
    </row>
    <row r="26" spans="1:12" ht="12.75" hidden="1">
      <c r="A26" s="80"/>
      <c r="B26" s="80"/>
      <c r="C26" s="83">
        <v>635004</v>
      </c>
      <c r="D26" s="83" t="s">
        <v>111</v>
      </c>
      <c r="E26" s="83">
        <v>220</v>
      </c>
      <c r="F26" s="83">
        <v>78</v>
      </c>
      <c r="G26" s="83">
        <v>0</v>
      </c>
      <c r="H26" s="83">
        <v>700</v>
      </c>
      <c r="I26" s="83">
        <v>890</v>
      </c>
      <c r="J26" s="83">
        <v>500</v>
      </c>
      <c r="K26" s="83">
        <v>500</v>
      </c>
      <c r="L26" s="83">
        <v>500</v>
      </c>
    </row>
    <row r="27" spans="1:12" ht="12.75" hidden="1">
      <c r="A27" s="80"/>
      <c r="B27" s="80"/>
      <c r="C27" s="83">
        <v>635006</v>
      </c>
      <c r="D27" s="83" t="s">
        <v>112</v>
      </c>
      <c r="E27" s="83">
        <v>0</v>
      </c>
      <c r="F27" s="83">
        <v>111</v>
      </c>
      <c r="G27" s="83">
        <v>0</v>
      </c>
      <c r="H27" s="83">
        <v>500</v>
      </c>
      <c r="I27" s="83">
        <v>310</v>
      </c>
      <c r="J27" s="83">
        <v>500</v>
      </c>
      <c r="K27" s="83">
        <v>500</v>
      </c>
      <c r="L27" s="83">
        <v>500</v>
      </c>
    </row>
    <row r="28" spans="1:12" ht="12.75">
      <c r="A28" s="80"/>
      <c r="B28" s="80"/>
      <c r="C28" s="83">
        <v>637</v>
      </c>
      <c r="D28" s="83" t="s">
        <v>116</v>
      </c>
      <c r="E28" s="83">
        <f aca="true" t="shared" si="5" ref="E28:L28">SUM(E29)</f>
        <v>673</v>
      </c>
      <c r="F28" s="83">
        <f t="shared" si="5"/>
        <v>522</v>
      </c>
      <c r="G28" s="83">
        <f t="shared" si="5"/>
        <v>2249</v>
      </c>
      <c r="H28" s="83">
        <f t="shared" si="5"/>
        <v>1000</v>
      </c>
      <c r="I28" s="83">
        <f t="shared" si="5"/>
        <v>1000</v>
      </c>
      <c r="J28" s="83">
        <f t="shared" si="5"/>
        <v>1000</v>
      </c>
      <c r="K28" s="83">
        <f t="shared" si="5"/>
        <v>1000</v>
      </c>
      <c r="L28" s="83">
        <f t="shared" si="5"/>
        <v>1000</v>
      </c>
    </row>
    <row r="29" spans="1:12" ht="12.75" hidden="1">
      <c r="A29" s="80"/>
      <c r="B29" s="80"/>
      <c r="C29" s="83">
        <v>637004</v>
      </c>
      <c r="D29" s="83" t="s">
        <v>62</v>
      </c>
      <c r="E29" s="83">
        <v>673</v>
      </c>
      <c r="F29" s="83">
        <v>522</v>
      </c>
      <c r="G29" s="83">
        <v>2249</v>
      </c>
      <c r="H29" s="83">
        <v>1000</v>
      </c>
      <c r="I29" s="83">
        <v>1000</v>
      </c>
      <c r="J29" s="83">
        <v>1000</v>
      </c>
      <c r="K29" s="83">
        <v>1000</v>
      </c>
      <c r="L29" s="83">
        <v>1000</v>
      </c>
    </row>
    <row r="30" spans="1:12" ht="12.75">
      <c r="A30" s="80"/>
      <c r="B30" s="80"/>
      <c r="C30" s="83">
        <v>642</v>
      </c>
      <c r="D30" s="83" t="s">
        <v>151</v>
      </c>
      <c r="E30" s="83">
        <f aca="true" t="shared" si="6" ref="E30:J30">SUM(E31:E32)</f>
        <v>11765</v>
      </c>
      <c r="F30" s="83">
        <f t="shared" si="6"/>
        <v>7354</v>
      </c>
      <c r="G30" s="83">
        <f t="shared" si="6"/>
        <v>7327</v>
      </c>
      <c r="H30" s="83">
        <f t="shared" si="6"/>
        <v>6080</v>
      </c>
      <c r="I30" s="83">
        <f t="shared" si="6"/>
        <v>6080</v>
      </c>
      <c r="J30" s="83">
        <f t="shared" si="6"/>
        <v>4010</v>
      </c>
      <c r="K30" s="83">
        <f>SUM(K31:K32)</f>
        <v>0</v>
      </c>
      <c r="L30" s="83">
        <f>SUM(L31:L32)</f>
        <v>0</v>
      </c>
    </row>
    <row r="31" spans="1:12" ht="12.75" hidden="1">
      <c r="A31" s="80"/>
      <c r="B31" s="80"/>
      <c r="C31" s="83">
        <v>642001</v>
      </c>
      <c r="D31" s="83" t="s">
        <v>174</v>
      </c>
      <c r="E31" s="83">
        <v>6085</v>
      </c>
      <c r="F31" s="83">
        <v>3276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</row>
    <row r="32" spans="1:12" ht="12.75" hidden="1">
      <c r="A32" s="80"/>
      <c r="B32" s="80"/>
      <c r="C32" s="83">
        <v>642001</v>
      </c>
      <c r="D32" s="83" t="s">
        <v>175</v>
      </c>
      <c r="E32" s="83">
        <v>5680</v>
      </c>
      <c r="F32" s="83">
        <v>4078</v>
      </c>
      <c r="G32" s="83">
        <v>7327</v>
      </c>
      <c r="H32" s="83">
        <v>6080</v>
      </c>
      <c r="I32" s="83">
        <v>6080</v>
      </c>
      <c r="J32" s="83">
        <v>4010</v>
      </c>
      <c r="K32" s="83">
        <v>0</v>
      </c>
      <c r="L32" s="83">
        <v>0</v>
      </c>
    </row>
    <row r="33" spans="1:12" ht="12.75">
      <c r="A33" s="80"/>
      <c r="B33" s="80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ht="19.5" customHeight="1">
      <c r="A34" s="114"/>
      <c r="B34" s="106" t="s">
        <v>176</v>
      </c>
      <c r="C34" s="112"/>
      <c r="D34" s="103" t="s">
        <v>177</v>
      </c>
      <c r="E34" s="104">
        <f aca="true" t="shared" si="7" ref="E34:L34">SUM(E35+E36+E40+E46+E49+E54)</f>
        <v>30365</v>
      </c>
      <c r="F34" s="104">
        <f t="shared" si="7"/>
        <v>66554</v>
      </c>
      <c r="G34" s="104">
        <f t="shared" si="7"/>
        <v>30047</v>
      </c>
      <c r="H34" s="104">
        <f t="shared" si="7"/>
        <v>49600</v>
      </c>
      <c r="I34" s="104">
        <f t="shared" si="7"/>
        <v>53300</v>
      </c>
      <c r="J34" s="104">
        <f t="shared" si="7"/>
        <v>40300</v>
      </c>
      <c r="K34" s="104">
        <f t="shared" si="7"/>
        <v>30300</v>
      </c>
      <c r="L34" s="104">
        <f t="shared" si="7"/>
        <v>30300</v>
      </c>
    </row>
    <row r="35" spans="1:12" ht="12.75">
      <c r="A35" s="92">
        <v>111</v>
      </c>
      <c r="B35" s="80"/>
      <c r="C35" s="83">
        <v>635</v>
      </c>
      <c r="D35" s="83" t="s">
        <v>178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</row>
    <row r="36" spans="1:12" ht="12.75">
      <c r="A36" s="92">
        <v>41</v>
      </c>
      <c r="B36" s="80"/>
      <c r="C36" s="83">
        <v>632</v>
      </c>
      <c r="D36" s="83" t="s">
        <v>101</v>
      </c>
      <c r="E36" s="83">
        <f aca="true" t="shared" si="8" ref="E36:J36">SUM(E37:E39)</f>
        <v>6123</v>
      </c>
      <c r="F36" s="83">
        <f t="shared" si="8"/>
        <v>7646</v>
      </c>
      <c r="G36" s="83">
        <f t="shared" si="8"/>
        <v>6018</v>
      </c>
      <c r="H36" s="83">
        <f t="shared" si="8"/>
        <v>8900</v>
      </c>
      <c r="I36" s="83">
        <f t="shared" si="8"/>
        <v>8900</v>
      </c>
      <c r="J36" s="83">
        <f t="shared" si="8"/>
        <v>8900</v>
      </c>
      <c r="K36" s="83">
        <f>SUM(K37:K39)</f>
        <v>8900</v>
      </c>
      <c r="L36" s="83">
        <f>SUM(L37:L39)</f>
        <v>8900</v>
      </c>
    </row>
    <row r="37" spans="1:12" ht="12.75" hidden="1">
      <c r="A37" s="80"/>
      <c r="B37" s="80"/>
      <c r="C37" s="83">
        <v>632001</v>
      </c>
      <c r="D37" s="83" t="s">
        <v>102</v>
      </c>
      <c r="E37" s="83">
        <v>5513</v>
      </c>
      <c r="F37" s="83">
        <v>6830</v>
      </c>
      <c r="G37" s="83">
        <v>5335</v>
      </c>
      <c r="H37" s="83">
        <v>7500</v>
      </c>
      <c r="I37" s="83">
        <v>7500</v>
      </c>
      <c r="J37" s="83">
        <v>7500</v>
      </c>
      <c r="K37" s="83">
        <v>7500</v>
      </c>
      <c r="L37" s="83">
        <v>7500</v>
      </c>
    </row>
    <row r="38" spans="1:12" ht="12.75" hidden="1">
      <c r="A38" s="80"/>
      <c r="B38" s="80"/>
      <c r="C38" s="83">
        <v>632002</v>
      </c>
      <c r="D38" s="83" t="s">
        <v>60</v>
      </c>
      <c r="E38" s="83">
        <v>610</v>
      </c>
      <c r="F38" s="83">
        <v>663</v>
      </c>
      <c r="G38" s="83">
        <v>390</v>
      </c>
      <c r="H38" s="83">
        <v>1000</v>
      </c>
      <c r="I38" s="83">
        <v>1000</v>
      </c>
      <c r="J38" s="83">
        <v>1000</v>
      </c>
      <c r="K38" s="83">
        <v>1000</v>
      </c>
      <c r="L38" s="83">
        <v>1000</v>
      </c>
    </row>
    <row r="39" spans="1:12" ht="12.75" hidden="1">
      <c r="A39" s="80"/>
      <c r="B39" s="80"/>
      <c r="C39" s="83">
        <v>632005</v>
      </c>
      <c r="D39" s="83" t="s">
        <v>311</v>
      </c>
      <c r="E39" s="83">
        <v>0</v>
      </c>
      <c r="F39" s="83">
        <v>153</v>
      </c>
      <c r="G39" s="83">
        <v>293</v>
      </c>
      <c r="H39" s="83">
        <v>400</v>
      </c>
      <c r="I39" s="83">
        <v>400</v>
      </c>
      <c r="J39" s="83">
        <v>400</v>
      </c>
      <c r="K39" s="83">
        <v>400</v>
      </c>
      <c r="L39" s="83">
        <v>400</v>
      </c>
    </row>
    <row r="40" spans="1:12" ht="12.75">
      <c r="A40" s="80"/>
      <c r="B40" s="80"/>
      <c r="C40" s="83">
        <v>633</v>
      </c>
      <c r="D40" s="83" t="s">
        <v>103</v>
      </c>
      <c r="E40" s="83">
        <f>SUM(E41:E45)</f>
        <v>5105</v>
      </c>
      <c r="F40" s="83">
        <f>SUM(F41:F45)</f>
        <v>2532</v>
      </c>
      <c r="G40" s="83">
        <f>SUM(G41:G45)</f>
        <v>2679</v>
      </c>
      <c r="H40" s="83">
        <f>SUM(H42:H45)</f>
        <v>3900</v>
      </c>
      <c r="I40" s="83">
        <f>SUM(I42:I45)</f>
        <v>3900</v>
      </c>
      <c r="J40" s="83">
        <f>SUM(J42:J45)</f>
        <v>4400</v>
      </c>
      <c r="K40" s="83">
        <f>SUM(K42:K45)</f>
        <v>4400</v>
      </c>
      <c r="L40" s="83">
        <f>SUM(L42:L45)</f>
        <v>4400</v>
      </c>
    </row>
    <row r="41" spans="1:12" ht="12.75" hidden="1">
      <c r="A41" s="80"/>
      <c r="B41" s="80"/>
      <c r="C41" s="83">
        <v>633001</v>
      </c>
      <c r="D41" s="83" t="s">
        <v>230</v>
      </c>
      <c r="E41" s="83">
        <v>846</v>
      </c>
      <c r="F41" s="83">
        <v>321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</row>
    <row r="42" spans="1:12" ht="12.75" hidden="1">
      <c r="A42" s="80"/>
      <c r="B42" s="80"/>
      <c r="C42" s="83">
        <v>633003</v>
      </c>
      <c r="D42" s="83" t="s">
        <v>284</v>
      </c>
      <c r="E42" s="83">
        <v>399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</row>
    <row r="43" spans="1:12" ht="12.75" hidden="1">
      <c r="A43" s="80"/>
      <c r="B43" s="80"/>
      <c r="C43" s="83">
        <v>633004</v>
      </c>
      <c r="D43" s="83" t="s">
        <v>111</v>
      </c>
      <c r="E43" s="83">
        <v>0</v>
      </c>
      <c r="F43" s="83">
        <v>0</v>
      </c>
      <c r="G43" s="83">
        <v>0</v>
      </c>
      <c r="H43" s="83">
        <v>1000</v>
      </c>
      <c r="I43" s="83">
        <v>1000</v>
      </c>
      <c r="J43" s="83">
        <v>1000</v>
      </c>
      <c r="K43" s="83">
        <v>1000</v>
      </c>
      <c r="L43" s="83">
        <v>1000</v>
      </c>
    </row>
    <row r="44" spans="1:12" ht="12.75" hidden="1">
      <c r="A44" s="80"/>
      <c r="B44" s="80"/>
      <c r="C44" s="83">
        <v>633006</v>
      </c>
      <c r="D44" s="83" t="s">
        <v>57</v>
      </c>
      <c r="E44" s="83">
        <v>3462</v>
      </c>
      <c r="F44" s="83">
        <v>1828</v>
      </c>
      <c r="G44" s="83">
        <v>2282</v>
      </c>
      <c r="H44" s="83">
        <v>2500</v>
      </c>
      <c r="I44" s="83">
        <v>2500</v>
      </c>
      <c r="J44" s="83">
        <v>3000</v>
      </c>
      <c r="K44" s="83">
        <v>3000</v>
      </c>
      <c r="L44" s="83">
        <v>3000</v>
      </c>
    </row>
    <row r="45" spans="1:12" ht="12.75" hidden="1">
      <c r="A45" s="80"/>
      <c r="B45" s="80"/>
      <c r="C45" s="83">
        <v>633009</v>
      </c>
      <c r="D45" s="83" t="s">
        <v>179</v>
      </c>
      <c r="E45" s="83">
        <v>398</v>
      </c>
      <c r="F45" s="83">
        <v>383</v>
      </c>
      <c r="G45" s="83">
        <v>397</v>
      </c>
      <c r="H45" s="83">
        <v>400</v>
      </c>
      <c r="I45" s="83">
        <v>400</v>
      </c>
      <c r="J45" s="83">
        <v>400</v>
      </c>
      <c r="K45" s="83">
        <v>400</v>
      </c>
      <c r="L45" s="83">
        <v>400</v>
      </c>
    </row>
    <row r="46" spans="1:12" ht="12.75">
      <c r="A46" s="80"/>
      <c r="B46" s="80"/>
      <c r="C46" s="83">
        <v>635</v>
      </c>
      <c r="D46" s="83" t="s">
        <v>109</v>
      </c>
      <c r="E46" s="83">
        <f aca="true" t="shared" si="9" ref="E46:J46">SUM(E47:E48)</f>
        <v>558</v>
      </c>
      <c r="F46" s="83">
        <f t="shared" si="9"/>
        <v>25080</v>
      </c>
      <c r="G46" s="83">
        <f t="shared" si="9"/>
        <v>2233</v>
      </c>
      <c r="H46" s="83">
        <f t="shared" si="9"/>
        <v>2000</v>
      </c>
      <c r="I46" s="83">
        <f t="shared" si="9"/>
        <v>5700</v>
      </c>
      <c r="J46" s="83">
        <f t="shared" si="9"/>
        <v>2000</v>
      </c>
      <c r="K46" s="83">
        <f>SUM(K47:K48)</f>
        <v>2000</v>
      </c>
      <c r="L46" s="83">
        <f>SUM(L47:L48)</f>
        <v>2000</v>
      </c>
    </row>
    <row r="47" spans="1:12" ht="12.75" hidden="1">
      <c r="A47" s="80"/>
      <c r="B47" s="80"/>
      <c r="C47" s="83">
        <v>635004</v>
      </c>
      <c r="D47" s="83" t="s">
        <v>111</v>
      </c>
      <c r="E47" s="83">
        <v>558</v>
      </c>
      <c r="F47" s="83">
        <v>112</v>
      </c>
      <c r="G47" s="83">
        <v>288</v>
      </c>
      <c r="H47" s="83">
        <v>1000</v>
      </c>
      <c r="I47" s="83">
        <v>4700</v>
      </c>
      <c r="J47" s="83">
        <v>1000</v>
      </c>
      <c r="K47" s="83">
        <v>1000</v>
      </c>
      <c r="L47" s="83">
        <v>1000</v>
      </c>
    </row>
    <row r="48" spans="1:12" ht="12.75" hidden="1">
      <c r="A48" s="80"/>
      <c r="B48" s="80"/>
      <c r="C48" s="83">
        <v>635006</v>
      </c>
      <c r="D48" s="83" t="s">
        <v>112</v>
      </c>
      <c r="E48" s="83">
        <v>0</v>
      </c>
      <c r="F48" s="83">
        <v>24968</v>
      </c>
      <c r="G48" s="83">
        <v>1945</v>
      </c>
      <c r="H48" s="83">
        <v>1000</v>
      </c>
      <c r="I48" s="83">
        <v>1000</v>
      </c>
      <c r="J48" s="83">
        <v>1000</v>
      </c>
      <c r="K48" s="83">
        <v>1000</v>
      </c>
      <c r="L48" s="83">
        <v>1000</v>
      </c>
    </row>
    <row r="49" spans="1:12" ht="12.75">
      <c r="A49" s="80"/>
      <c r="B49" s="80"/>
      <c r="C49" s="83">
        <v>637</v>
      </c>
      <c r="D49" s="83" t="s">
        <v>116</v>
      </c>
      <c r="E49" s="83">
        <f aca="true" t="shared" si="10" ref="E49:J49">SUM(E50:E53)</f>
        <v>12453</v>
      </c>
      <c r="F49" s="83">
        <f t="shared" si="10"/>
        <v>25233</v>
      </c>
      <c r="G49" s="83">
        <f t="shared" si="10"/>
        <v>13722</v>
      </c>
      <c r="H49" s="83">
        <f t="shared" si="10"/>
        <v>27000</v>
      </c>
      <c r="I49" s="83">
        <f t="shared" si="10"/>
        <v>27000</v>
      </c>
      <c r="J49" s="83">
        <f t="shared" si="10"/>
        <v>15000</v>
      </c>
      <c r="K49" s="83">
        <f>SUM(K50:K53)</f>
        <v>15000</v>
      </c>
      <c r="L49" s="83">
        <f>SUM(L50:L53)</f>
        <v>15000</v>
      </c>
    </row>
    <row r="50" spans="1:12" ht="12.75" hidden="1">
      <c r="A50" s="80"/>
      <c r="B50" s="80"/>
      <c r="C50" s="83">
        <v>637002</v>
      </c>
      <c r="D50" s="83" t="s">
        <v>180</v>
      </c>
      <c r="E50" s="83">
        <v>10097</v>
      </c>
      <c r="F50" s="83">
        <v>21614</v>
      </c>
      <c r="G50" s="83">
        <v>11168</v>
      </c>
      <c r="H50" s="83">
        <v>11000</v>
      </c>
      <c r="I50" s="83">
        <v>11000</v>
      </c>
      <c r="J50" s="83">
        <v>11000</v>
      </c>
      <c r="K50" s="83">
        <v>11000</v>
      </c>
      <c r="L50" s="83">
        <v>11000</v>
      </c>
    </row>
    <row r="51" spans="1:12" ht="12.75" hidden="1">
      <c r="A51" s="80"/>
      <c r="B51" s="80"/>
      <c r="C51" s="83">
        <v>637004</v>
      </c>
      <c r="D51" s="83" t="s">
        <v>62</v>
      </c>
      <c r="E51" s="83">
        <v>1316</v>
      </c>
      <c r="F51" s="83">
        <v>2884</v>
      </c>
      <c r="G51" s="83">
        <v>2502</v>
      </c>
      <c r="H51" s="83">
        <v>15000</v>
      </c>
      <c r="I51" s="83">
        <v>15000</v>
      </c>
      <c r="J51" s="83">
        <v>4000</v>
      </c>
      <c r="K51" s="83">
        <v>4000</v>
      </c>
      <c r="L51" s="83">
        <v>4000</v>
      </c>
    </row>
    <row r="52" spans="1:12" ht="12.75" hidden="1">
      <c r="A52" s="80"/>
      <c r="B52" s="80"/>
      <c r="C52" s="83">
        <v>637005</v>
      </c>
      <c r="D52" s="83" t="s">
        <v>327</v>
      </c>
      <c r="E52" s="83">
        <v>1040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</row>
    <row r="53" spans="1:12" ht="12.75" hidden="1">
      <c r="A53" s="80"/>
      <c r="B53" s="80"/>
      <c r="C53" s="83">
        <v>637026</v>
      </c>
      <c r="D53" s="83" t="s">
        <v>326</v>
      </c>
      <c r="E53" s="83">
        <v>0</v>
      </c>
      <c r="F53" s="83">
        <v>735</v>
      </c>
      <c r="G53" s="83">
        <v>52</v>
      </c>
      <c r="H53" s="83">
        <v>1000</v>
      </c>
      <c r="I53" s="83">
        <v>1000</v>
      </c>
      <c r="J53" s="83">
        <v>0</v>
      </c>
      <c r="K53" s="83">
        <v>0</v>
      </c>
      <c r="L53" s="83">
        <v>0</v>
      </c>
    </row>
    <row r="54" spans="1:12" ht="12.75">
      <c r="A54" s="80"/>
      <c r="B54" s="80"/>
      <c r="C54" s="83">
        <v>642</v>
      </c>
      <c r="D54" s="83" t="s">
        <v>181</v>
      </c>
      <c r="E54" s="83">
        <f>SUM(E55:E57)</f>
        <v>6126</v>
      </c>
      <c r="F54" s="83">
        <f>SUM(F55:F57)</f>
        <v>6063</v>
      </c>
      <c r="G54" s="83">
        <f>SUM(G55:G57)</f>
        <v>5395</v>
      </c>
      <c r="H54" s="83">
        <f>SUM(H56:H58)</f>
        <v>7800</v>
      </c>
      <c r="I54" s="83">
        <f>SUM(I56:I58)</f>
        <v>7800</v>
      </c>
      <c r="J54" s="83">
        <f>SUM(J56:J58)</f>
        <v>10000</v>
      </c>
      <c r="K54" s="83">
        <f>SUM(K56:K58)</f>
        <v>0</v>
      </c>
      <c r="L54" s="83">
        <f>SUM(L56:L58)</f>
        <v>0</v>
      </c>
    </row>
    <row r="55" spans="1:12" ht="12.75" hidden="1">
      <c r="A55" s="80"/>
      <c r="B55" s="80"/>
      <c r="C55" s="83">
        <v>642014</v>
      </c>
      <c r="D55" s="83" t="s">
        <v>334</v>
      </c>
      <c r="E55" s="83">
        <v>180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</row>
    <row r="56" spans="1:12" ht="12.75" hidden="1">
      <c r="A56" s="80"/>
      <c r="B56" s="80"/>
      <c r="C56" s="83">
        <v>642001</v>
      </c>
      <c r="D56" s="83" t="s">
        <v>182</v>
      </c>
      <c r="E56" s="83">
        <v>2995</v>
      </c>
      <c r="F56" s="83">
        <v>2763</v>
      </c>
      <c r="G56" s="83">
        <v>3000</v>
      </c>
      <c r="H56" s="83">
        <v>3000</v>
      </c>
      <c r="I56" s="83">
        <v>3000</v>
      </c>
      <c r="J56" s="83">
        <v>3000</v>
      </c>
      <c r="K56" s="83">
        <v>0</v>
      </c>
      <c r="L56" s="83">
        <v>0</v>
      </c>
    </row>
    <row r="57" spans="1:12" ht="12.75" hidden="1">
      <c r="A57" s="80"/>
      <c r="B57" s="80"/>
      <c r="C57" s="83">
        <v>642001</v>
      </c>
      <c r="D57" s="83" t="s">
        <v>183</v>
      </c>
      <c r="E57" s="83">
        <v>2951</v>
      </c>
      <c r="F57" s="83">
        <v>3300</v>
      </c>
      <c r="G57" s="83">
        <v>2395</v>
      </c>
      <c r="H57" s="83">
        <v>3300</v>
      </c>
      <c r="I57" s="83">
        <v>3300</v>
      </c>
      <c r="J57" s="83">
        <v>3000</v>
      </c>
      <c r="K57" s="83">
        <v>0</v>
      </c>
      <c r="L57" s="83">
        <v>0</v>
      </c>
    </row>
    <row r="58" spans="1:12" ht="12.75" hidden="1">
      <c r="A58" s="80"/>
      <c r="B58" s="80"/>
      <c r="C58" s="83">
        <v>642001</v>
      </c>
      <c r="D58" s="83" t="s">
        <v>344</v>
      </c>
      <c r="E58" s="83">
        <v>0</v>
      </c>
      <c r="F58" s="83">
        <v>0</v>
      </c>
      <c r="G58" s="83"/>
      <c r="H58" s="83">
        <v>1500</v>
      </c>
      <c r="I58" s="83">
        <v>1500</v>
      </c>
      <c r="J58" s="83">
        <v>4000</v>
      </c>
      <c r="K58" s="83">
        <v>0</v>
      </c>
      <c r="L58" s="83">
        <v>0</v>
      </c>
    </row>
    <row r="59" spans="1:12" ht="12.75">
      <c r="A59" s="80"/>
      <c r="B59" s="80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1:12" ht="33" customHeight="1">
      <c r="A60" s="114"/>
      <c r="B60" s="106" t="s">
        <v>185</v>
      </c>
      <c r="C60" s="112"/>
      <c r="D60" s="103" t="s">
        <v>184</v>
      </c>
      <c r="E60" s="104">
        <f aca="true" t="shared" si="11" ref="E60:L60">SUM(E61+E63+E65)</f>
        <v>501</v>
      </c>
      <c r="F60" s="104">
        <f t="shared" si="11"/>
        <v>362</v>
      </c>
      <c r="G60" s="104">
        <f t="shared" si="11"/>
        <v>1198</v>
      </c>
      <c r="H60" s="104">
        <f t="shared" si="11"/>
        <v>940</v>
      </c>
      <c r="I60" s="104">
        <f t="shared" si="11"/>
        <v>1640</v>
      </c>
      <c r="J60" s="104">
        <f t="shared" si="11"/>
        <v>1640</v>
      </c>
      <c r="K60" s="104">
        <f t="shared" si="11"/>
        <v>1640</v>
      </c>
      <c r="L60" s="104">
        <f t="shared" si="11"/>
        <v>1640</v>
      </c>
    </row>
    <row r="61" spans="1:12" ht="12.75">
      <c r="A61" s="92">
        <v>41</v>
      </c>
      <c r="B61" s="80"/>
      <c r="C61" s="83">
        <v>632</v>
      </c>
      <c r="D61" s="83" t="s">
        <v>161</v>
      </c>
      <c r="E61" s="83">
        <f aca="true" t="shared" si="12" ref="E61:L61">SUM(E62)</f>
        <v>52</v>
      </c>
      <c r="F61" s="83">
        <f t="shared" si="12"/>
        <v>53</v>
      </c>
      <c r="G61" s="83">
        <f t="shared" si="12"/>
        <v>53</v>
      </c>
      <c r="H61" s="83">
        <f t="shared" si="12"/>
        <v>60</v>
      </c>
      <c r="I61" s="83">
        <f t="shared" si="12"/>
        <v>60</v>
      </c>
      <c r="J61" s="83">
        <f t="shared" si="12"/>
        <v>60</v>
      </c>
      <c r="K61" s="83">
        <f t="shared" si="12"/>
        <v>60</v>
      </c>
      <c r="L61" s="83">
        <f t="shared" si="12"/>
        <v>60</v>
      </c>
    </row>
    <row r="62" spans="1:12" ht="12.75" hidden="1">
      <c r="A62" s="80"/>
      <c r="B62" s="80"/>
      <c r="C62" s="83">
        <v>632003</v>
      </c>
      <c r="D62" s="83" t="s">
        <v>186</v>
      </c>
      <c r="E62" s="83">
        <v>52</v>
      </c>
      <c r="F62" s="83">
        <v>53</v>
      </c>
      <c r="G62" s="83">
        <v>53</v>
      </c>
      <c r="H62" s="83">
        <v>60</v>
      </c>
      <c r="I62" s="83">
        <v>60</v>
      </c>
      <c r="J62" s="83">
        <v>60</v>
      </c>
      <c r="K62" s="83">
        <v>60</v>
      </c>
      <c r="L62" s="83">
        <v>60</v>
      </c>
    </row>
    <row r="63" spans="1:12" ht="12.75">
      <c r="A63" s="80"/>
      <c r="B63" s="80"/>
      <c r="C63" s="83">
        <v>635</v>
      </c>
      <c r="D63" s="83" t="s">
        <v>109</v>
      </c>
      <c r="E63" s="83">
        <f aca="true" t="shared" si="13" ref="E63:L63">SUM(E64)</f>
        <v>226</v>
      </c>
      <c r="F63" s="83">
        <f t="shared" si="13"/>
        <v>86</v>
      </c>
      <c r="G63" s="83">
        <f t="shared" si="13"/>
        <v>922</v>
      </c>
      <c r="H63" s="83">
        <f t="shared" si="13"/>
        <v>600</v>
      </c>
      <c r="I63" s="83">
        <f t="shared" si="13"/>
        <v>1300</v>
      </c>
      <c r="J63" s="83">
        <f t="shared" si="13"/>
        <v>1300</v>
      </c>
      <c r="K63" s="83">
        <f t="shared" si="13"/>
        <v>1300</v>
      </c>
      <c r="L63" s="83">
        <f t="shared" si="13"/>
        <v>1300</v>
      </c>
    </row>
    <row r="64" spans="1:12" ht="12.75" hidden="1">
      <c r="A64" s="80"/>
      <c r="B64" s="80"/>
      <c r="C64" s="83">
        <v>635006</v>
      </c>
      <c r="D64" s="83" t="s">
        <v>187</v>
      </c>
      <c r="E64" s="83">
        <v>226</v>
      </c>
      <c r="F64" s="83">
        <v>86</v>
      </c>
      <c r="G64" s="83">
        <v>922</v>
      </c>
      <c r="H64" s="83">
        <v>600</v>
      </c>
      <c r="I64" s="83">
        <v>1300</v>
      </c>
      <c r="J64" s="83">
        <v>1300</v>
      </c>
      <c r="K64" s="83">
        <v>1300</v>
      </c>
      <c r="L64" s="83">
        <v>1300</v>
      </c>
    </row>
    <row r="65" spans="1:12" ht="12.75">
      <c r="A65" s="80"/>
      <c r="B65" s="80"/>
      <c r="C65" s="83">
        <v>637</v>
      </c>
      <c r="D65" s="83" t="s">
        <v>116</v>
      </c>
      <c r="E65" s="83">
        <f aca="true" t="shared" si="14" ref="E65:L65">SUM(E66)</f>
        <v>223</v>
      </c>
      <c r="F65" s="83">
        <f t="shared" si="14"/>
        <v>223</v>
      </c>
      <c r="G65" s="83">
        <f t="shared" si="14"/>
        <v>223</v>
      </c>
      <c r="H65" s="83">
        <f t="shared" si="14"/>
        <v>280</v>
      </c>
      <c r="I65" s="83">
        <f t="shared" si="14"/>
        <v>280</v>
      </c>
      <c r="J65" s="83">
        <f t="shared" si="14"/>
        <v>280</v>
      </c>
      <c r="K65" s="83">
        <f t="shared" si="14"/>
        <v>280</v>
      </c>
      <c r="L65" s="83">
        <f t="shared" si="14"/>
        <v>280</v>
      </c>
    </row>
    <row r="66" spans="1:12" ht="12.75" hidden="1">
      <c r="A66" s="80"/>
      <c r="B66" s="80"/>
      <c r="C66" s="83">
        <v>637012</v>
      </c>
      <c r="D66" s="83" t="s">
        <v>188</v>
      </c>
      <c r="E66" s="83">
        <v>223</v>
      </c>
      <c r="F66" s="83">
        <v>223</v>
      </c>
      <c r="G66" s="83">
        <v>223</v>
      </c>
      <c r="H66" s="83">
        <v>280</v>
      </c>
      <c r="I66" s="83">
        <v>280</v>
      </c>
      <c r="J66" s="83">
        <v>280</v>
      </c>
      <c r="K66" s="83">
        <v>280</v>
      </c>
      <c r="L66" s="83">
        <v>280</v>
      </c>
    </row>
    <row r="67" spans="1:12" ht="12.75">
      <c r="A67" s="80"/>
      <c r="B67" s="80"/>
      <c r="C67" s="83"/>
      <c r="D67" s="83"/>
      <c r="E67" s="83"/>
      <c r="F67" s="83"/>
      <c r="G67" s="83"/>
      <c r="H67" s="83"/>
      <c r="I67" s="83"/>
      <c r="J67" s="83"/>
      <c r="K67" s="83"/>
      <c r="L67" s="83"/>
    </row>
    <row r="68" spans="1:12" ht="30">
      <c r="A68" s="114"/>
      <c r="B68" s="106" t="s">
        <v>189</v>
      </c>
      <c r="C68" s="112"/>
      <c r="D68" s="103" t="s">
        <v>190</v>
      </c>
      <c r="E68" s="104">
        <f aca="true" t="shared" si="15" ref="E68:L68">SUM(E69+E72)</f>
        <v>6482</v>
      </c>
      <c r="F68" s="104">
        <f t="shared" si="15"/>
        <v>25561</v>
      </c>
      <c r="G68" s="104">
        <f t="shared" si="15"/>
        <v>10405</v>
      </c>
      <c r="H68" s="104">
        <f t="shared" si="15"/>
        <v>2800</v>
      </c>
      <c r="I68" s="104">
        <f t="shared" si="15"/>
        <v>2800</v>
      </c>
      <c r="J68" s="104">
        <f t="shared" si="15"/>
        <v>1550</v>
      </c>
      <c r="K68" s="104">
        <f t="shared" si="15"/>
        <v>0</v>
      </c>
      <c r="L68" s="104">
        <f t="shared" si="15"/>
        <v>0</v>
      </c>
    </row>
    <row r="69" spans="1:12" ht="12.75">
      <c r="A69" s="92">
        <v>41</v>
      </c>
      <c r="B69" s="80"/>
      <c r="C69" s="83">
        <v>642</v>
      </c>
      <c r="D69" s="83" t="s">
        <v>181</v>
      </c>
      <c r="E69" s="83">
        <f aca="true" t="shared" si="16" ref="E69:J69">SUM(E70:E71)</f>
        <v>2500</v>
      </c>
      <c r="F69" s="83">
        <f t="shared" si="16"/>
        <v>20681</v>
      </c>
      <c r="G69" s="83">
        <f t="shared" si="16"/>
        <v>10405</v>
      </c>
      <c r="H69" s="83">
        <f t="shared" si="16"/>
        <v>2800</v>
      </c>
      <c r="I69" s="83">
        <f t="shared" si="16"/>
        <v>2800</v>
      </c>
      <c r="J69" s="83">
        <f t="shared" si="16"/>
        <v>1550</v>
      </c>
      <c r="K69" s="83">
        <f>SUM(K70:K71)</f>
        <v>0</v>
      </c>
      <c r="L69" s="83">
        <f>SUM(L70:L71)</f>
        <v>0</v>
      </c>
    </row>
    <row r="70" spans="1:12" ht="12.75" hidden="1">
      <c r="A70" s="80"/>
      <c r="B70" s="80"/>
      <c r="C70" s="83">
        <v>642007</v>
      </c>
      <c r="D70" s="83" t="s">
        <v>191</v>
      </c>
      <c r="E70" s="83">
        <v>2500</v>
      </c>
      <c r="F70" s="83">
        <v>20342</v>
      </c>
      <c r="G70" s="83">
        <v>10405</v>
      </c>
      <c r="H70" s="83">
        <v>2800</v>
      </c>
      <c r="I70" s="83">
        <v>2800</v>
      </c>
      <c r="J70" s="83">
        <v>800</v>
      </c>
      <c r="K70" s="83">
        <v>0</v>
      </c>
      <c r="L70" s="83">
        <v>0</v>
      </c>
    </row>
    <row r="71" spans="1:12" ht="12.75" hidden="1">
      <c r="A71" s="80"/>
      <c r="B71" s="80"/>
      <c r="C71" s="83">
        <v>642007</v>
      </c>
      <c r="D71" s="83" t="s">
        <v>192</v>
      </c>
      <c r="E71" s="83">
        <v>0</v>
      </c>
      <c r="F71" s="83">
        <v>339</v>
      </c>
      <c r="G71" s="83">
        <v>0</v>
      </c>
      <c r="H71" s="83">
        <v>0</v>
      </c>
      <c r="I71" s="83">
        <v>0</v>
      </c>
      <c r="J71" s="83">
        <v>750</v>
      </c>
      <c r="K71" s="83">
        <v>0</v>
      </c>
      <c r="L71" s="83">
        <v>0</v>
      </c>
    </row>
    <row r="72" spans="1:12" ht="12.75">
      <c r="A72" s="80"/>
      <c r="B72" s="80"/>
      <c r="C72" s="83">
        <v>635</v>
      </c>
      <c r="D72" s="83" t="s">
        <v>109</v>
      </c>
      <c r="E72" s="83">
        <f aca="true" t="shared" si="17" ref="E72:L72">E73</f>
        <v>3982</v>
      </c>
      <c r="F72" s="83">
        <f t="shared" si="17"/>
        <v>4880</v>
      </c>
      <c r="G72" s="83">
        <f t="shared" si="17"/>
        <v>0</v>
      </c>
      <c r="H72" s="83">
        <f t="shared" si="17"/>
        <v>0</v>
      </c>
      <c r="I72" s="83">
        <f t="shared" si="17"/>
        <v>0</v>
      </c>
      <c r="J72" s="83">
        <f t="shared" si="17"/>
        <v>0</v>
      </c>
      <c r="K72" s="83">
        <f t="shared" si="17"/>
        <v>0</v>
      </c>
      <c r="L72" s="83">
        <f t="shared" si="17"/>
        <v>0</v>
      </c>
    </row>
    <row r="73" spans="1:12" ht="12.75" hidden="1">
      <c r="A73" s="80"/>
      <c r="B73" s="80"/>
      <c r="C73" s="83">
        <v>635006</v>
      </c>
      <c r="D73" s="83" t="s">
        <v>297</v>
      </c>
      <c r="E73" s="83">
        <v>3982</v>
      </c>
      <c r="F73" s="83">
        <v>4880</v>
      </c>
      <c r="G73" s="83">
        <v>0</v>
      </c>
      <c r="H73" s="116">
        <v>0</v>
      </c>
      <c r="I73" s="116">
        <v>0</v>
      </c>
      <c r="J73" s="83">
        <v>0</v>
      </c>
      <c r="K73" s="83">
        <v>0</v>
      </c>
      <c r="L73" s="83">
        <v>0</v>
      </c>
    </row>
    <row r="74" spans="1:12" ht="12.75">
      <c r="A74" s="80"/>
      <c r="B74" s="80"/>
      <c r="C74" s="83"/>
      <c r="D74" s="83"/>
      <c r="E74" s="83"/>
      <c r="F74" s="83"/>
      <c r="G74" s="83"/>
      <c r="H74" s="83"/>
      <c r="I74" s="83"/>
      <c r="J74" s="83"/>
      <c r="K74" s="83"/>
      <c r="L74" s="83"/>
    </row>
    <row r="75" spans="1:12" ht="45">
      <c r="A75" s="114"/>
      <c r="B75" s="106" t="s">
        <v>193</v>
      </c>
      <c r="C75" s="112"/>
      <c r="D75" s="103" t="s">
        <v>194</v>
      </c>
      <c r="E75" s="104">
        <f>SUM(E76+E84+E82)</f>
        <v>229</v>
      </c>
      <c r="F75" s="104">
        <f>SUM(F76+F84+F82)</f>
        <v>0</v>
      </c>
      <c r="G75" s="104">
        <f>SUM(G76+G84+G82)</f>
        <v>0</v>
      </c>
      <c r="H75" s="104">
        <f>SUM(H76+H84)</f>
        <v>0</v>
      </c>
      <c r="I75" s="104">
        <f>SUM(I76+I84)</f>
        <v>0</v>
      </c>
      <c r="J75" s="104">
        <f>SUM(J76+J84)</f>
        <v>0</v>
      </c>
      <c r="K75" s="104">
        <f>SUM(K76+K84)</f>
        <v>0</v>
      </c>
      <c r="L75" s="104">
        <f>SUM(L76+L84)</f>
        <v>0</v>
      </c>
    </row>
    <row r="76" spans="1:12" ht="12.75">
      <c r="A76" s="92">
        <v>41</v>
      </c>
      <c r="B76" s="80"/>
      <c r="C76" s="83">
        <v>620</v>
      </c>
      <c r="D76" s="83" t="s">
        <v>195</v>
      </c>
      <c r="E76" s="83">
        <f>SUM(E77:E81)</f>
        <v>81</v>
      </c>
      <c r="F76" s="83">
        <v>0</v>
      </c>
      <c r="G76" s="83">
        <v>0</v>
      </c>
      <c r="H76" s="83">
        <f>SUM(H77:H81)</f>
        <v>0</v>
      </c>
      <c r="I76" s="83">
        <v>0</v>
      </c>
      <c r="J76" s="83">
        <f>SUM(J77:J81)</f>
        <v>0</v>
      </c>
      <c r="K76" s="83"/>
      <c r="L76" s="83">
        <f>SUM(L77:L81)</f>
        <v>0</v>
      </c>
    </row>
    <row r="77" spans="1:12" ht="12.75" hidden="1">
      <c r="A77" s="80"/>
      <c r="B77" s="80"/>
      <c r="C77" s="83">
        <v>621</v>
      </c>
      <c r="D77" s="83" t="s">
        <v>96</v>
      </c>
      <c r="E77" s="83">
        <v>15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/>
      <c r="L77" s="83">
        <v>0</v>
      </c>
    </row>
    <row r="78" spans="1:12" ht="12.75" hidden="1">
      <c r="A78" s="80"/>
      <c r="B78" s="80"/>
      <c r="C78" s="83">
        <v>625002</v>
      </c>
      <c r="D78" s="83" t="s">
        <v>164</v>
      </c>
      <c r="E78" s="83">
        <v>41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/>
      <c r="L78" s="83">
        <v>0</v>
      </c>
    </row>
    <row r="79" spans="1:12" ht="12.75" hidden="1">
      <c r="A79" s="80"/>
      <c r="B79" s="80"/>
      <c r="C79" s="83">
        <v>625003</v>
      </c>
      <c r="D79" s="83" t="s">
        <v>78</v>
      </c>
      <c r="E79" s="83">
        <v>2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/>
      <c r="L79" s="83">
        <v>0</v>
      </c>
    </row>
    <row r="80" spans="1:12" ht="12.75" hidden="1">
      <c r="A80" s="80"/>
      <c r="B80" s="80"/>
      <c r="C80" s="83">
        <v>625004</v>
      </c>
      <c r="D80" s="83" t="s">
        <v>79</v>
      </c>
      <c r="E80" s="83">
        <v>9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/>
      <c r="L80" s="83">
        <v>0</v>
      </c>
    </row>
    <row r="81" spans="1:12" ht="12.75" hidden="1">
      <c r="A81" s="80"/>
      <c r="B81" s="80"/>
      <c r="C81" s="83">
        <v>625007</v>
      </c>
      <c r="D81" s="83" t="s">
        <v>98</v>
      </c>
      <c r="E81" s="83">
        <v>14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/>
      <c r="L81" s="83">
        <v>0</v>
      </c>
    </row>
    <row r="82" spans="1:12" ht="12.75">
      <c r="A82" s="80"/>
      <c r="B82" s="80"/>
      <c r="C82" s="83">
        <v>633</v>
      </c>
      <c r="D82" s="83" t="s">
        <v>298</v>
      </c>
      <c r="E82" s="83">
        <v>0</v>
      </c>
      <c r="F82" s="83">
        <v>0</v>
      </c>
      <c r="G82" s="83">
        <v>0</v>
      </c>
      <c r="H82" s="83">
        <f>H83</f>
        <v>0</v>
      </c>
      <c r="I82" s="83">
        <v>0</v>
      </c>
      <c r="J82" s="83">
        <f>J83</f>
        <v>0</v>
      </c>
      <c r="K82" s="83"/>
      <c r="L82" s="83">
        <f>L83</f>
        <v>0</v>
      </c>
    </row>
    <row r="83" spans="1:12" ht="12.75" hidden="1">
      <c r="A83" s="80"/>
      <c r="B83" s="80"/>
      <c r="C83" s="83">
        <v>633002</v>
      </c>
      <c r="D83" s="83" t="s">
        <v>299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/>
      <c r="L83" s="83">
        <v>0</v>
      </c>
    </row>
    <row r="84" spans="1:12" ht="12.75">
      <c r="A84" s="80"/>
      <c r="B84" s="80"/>
      <c r="C84" s="83">
        <v>637</v>
      </c>
      <c r="D84" s="83" t="s">
        <v>116</v>
      </c>
      <c r="E84" s="83">
        <f>SUM(E85)</f>
        <v>148</v>
      </c>
      <c r="F84" s="83">
        <v>0</v>
      </c>
      <c r="G84" s="83">
        <v>0</v>
      </c>
      <c r="H84" s="83">
        <f>SUM(H85)</f>
        <v>0</v>
      </c>
      <c r="I84" s="83">
        <v>0</v>
      </c>
      <c r="J84" s="83">
        <f>SUM(J85)</f>
        <v>0</v>
      </c>
      <c r="K84" s="83"/>
      <c r="L84" s="83">
        <f>SUM(L85)</f>
        <v>0</v>
      </c>
    </row>
    <row r="85" spans="1:12" ht="12.75" hidden="1">
      <c r="A85" s="80"/>
      <c r="B85" s="80"/>
      <c r="C85" s="83">
        <v>637027</v>
      </c>
      <c r="D85" s="83" t="s">
        <v>196</v>
      </c>
      <c r="E85" s="83">
        <v>148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/>
      <c r="L85" s="83">
        <v>0</v>
      </c>
    </row>
    <row r="86" spans="1:12" ht="12.75">
      <c r="A86" s="80"/>
      <c r="B86" s="80"/>
      <c r="C86" s="83"/>
      <c r="D86" s="83"/>
      <c r="E86" s="83"/>
      <c r="F86" s="83"/>
      <c r="G86" s="83"/>
      <c r="H86" s="83"/>
      <c r="I86" s="83"/>
      <c r="J86" s="83"/>
      <c r="K86" s="83"/>
      <c r="L86" s="83"/>
    </row>
    <row r="87" spans="1:12" ht="18">
      <c r="A87" s="80"/>
      <c r="B87" s="80"/>
      <c r="C87" s="83"/>
      <c r="D87" s="89" t="s">
        <v>135</v>
      </c>
      <c r="E87" s="89">
        <f aca="true" t="shared" si="18" ref="E87:L87">SUM(E75+E68+E60+E34+E5)</f>
        <v>52570</v>
      </c>
      <c r="F87" s="89">
        <f t="shared" si="18"/>
        <v>117073</v>
      </c>
      <c r="G87" s="89">
        <f t="shared" si="18"/>
        <v>65270</v>
      </c>
      <c r="H87" s="89">
        <f t="shared" si="18"/>
        <v>66820</v>
      </c>
      <c r="I87" s="89">
        <f t="shared" si="18"/>
        <v>71220</v>
      </c>
      <c r="J87" s="89">
        <f t="shared" si="18"/>
        <v>54500</v>
      </c>
      <c r="K87" s="89">
        <f t="shared" si="18"/>
        <v>38940</v>
      </c>
      <c r="L87" s="89">
        <f t="shared" si="18"/>
        <v>38940</v>
      </c>
    </row>
    <row r="88" spans="1:12" ht="12.75">
      <c r="A88" s="80"/>
      <c r="B88" s="80"/>
      <c r="C88" s="83"/>
      <c r="D88" s="83"/>
      <c r="E88" s="83"/>
      <c r="F88" s="83"/>
      <c r="G88" s="83"/>
      <c r="H88" s="83"/>
      <c r="I88" s="83"/>
      <c r="J88" s="83"/>
      <c r="K88" s="83"/>
      <c r="L88" s="83"/>
    </row>
    <row r="89" spans="1:12" ht="12.75">
      <c r="A89" s="80"/>
      <c r="B89" s="80"/>
      <c r="C89" s="83"/>
      <c r="D89" s="83"/>
      <c r="E89" s="83"/>
      <c r="F89" s="83"/>
      <c r="G89" s="83"/>
      <c r="H89" s="83"/>
      <c r="I89" s="83"/>
      <c r="J89" s="83"/>
      <c r="K89" s="83"/>
      <c r="L89" s="83"/>
    </row>
    <row r="90" spans="1:12" ht="38.25">
      <c r="A90" s="77" t="s">
        <v>89</v>
      </c>
      <c r="B90" s="78" t="s">
        <v>92</v>
      </c>
      <c r="C90" s="77" t="s">
        <v>90</v>
      </c>
      <c r="D90" s="77" t="s">
        <v>91</v>
      </c>
      <c r="E90" s="304" t="s">
        <v>250</v>
      </c>
      <c r="F90" s="304"/>
      <c r="G90" s="199"/>
      <c r="H90" s="166"/>
      <c r="I90" s="199"/>
      <c r="J90" s="181"/>
      <c r="K90" s="199"/>
      <c r="L90" s="189"/>
    </row>
    <row r="91" spans="1:12" ht="30">
      <c r="A91" s="101"/>
      <c r="B91" s="102" t="s">
        <v>169</v>
      </c>
      <c r="C91" s="103"/>
      <c r="D91" s="103" t="s">
        <v>170</v>
      </c>
      <c r="E91" s="104">
        <f>SUM(E93+E95+E96)</f>
        <v>385</v>
      </c>
      <c r="F91" s="104">
        <f>SUM(F93+F95+F96)</f>
        <v>10074</v>
      </c>
      <c r="G91" s="104">
        <f>SUM(G93+G95+G96)</f>
        <v>4120</v>
      </c>
      <c r="H91" s="104">
        <f>SUM(H92+H95+H96)</f>
        <v>150000</v>
      </c>
      <c r="I91" s="104">
        <f>SUM(I92+I95+I96)</f>
        <v>140400</v>
      </c>
      <c r="J91" s="104">
        <f>SUM(J92+J95+J96)</f>
        <v>0</v>
      </c>
      <c r="K91" s="104">
        <f>SUM(K92+K95+K96)</f>
        <v>0</v>
      </c>
      <c r="L91" s="104">
        <f>SUM(L92+L95+L96)</f>
        <v>0</v>
      </c>
    </row>
    <row r="92" spans="1:12" ht="12.75">
      <c r="A92" s="92">
        <v>41</v>
      </c>
      <c r="B92" s="80"/>
      <c r="C92">
        <v>711</v>
      </c>
      <c r="D92" t="s">
        <v>291</v>
      </c>
      <c r="E92" s="149">
        <v>0</v>
      </c>
      <c r="F92" s="149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</row>
    <row r="93" spans="1:12" ht="12.75">
      <c r="A93" s="92"/>
      <c r="B93" s="80"/>
      <c r="C93" s="83">
        <v>713</v>
      </c>
      <c r="D93" s="83" t="s">
        <v>258</v>
      </c>
      <c r="E93" s="83">
        <f aca="true" t="shared" si="19" ref="E93:J93">SUM(E94)</f>
        <v>385</v>
      </c>
      <c r="F93" s="83">
        <f t="shared" si="19"/>
        <v>0</v>
      </c>
      <c r="G93" s="83">
        <f t="shared" si="19"/>
        <v>0</v>
      </c>
      <c r="H93" s="83">
        <f t="shared" si="19"/>
        <v>0</v>
      </c>
      <c r="I93" s="83">
        <f t="shared" si="19"/>
        <v>0</v>
      </c>
      <c r="J93" s="83">
        <f t="shared" si="19"/>
        <v>0</v>
      </c>
      <c r="K93" s="83">
        <v>0</v>
      </c>
      <c r="L93" s="83">
        <f>SUM(L94)</f>
        <v>0</v>
      </c>
    </row>
    <row r="94" spans="1:12" ht="12.75">
      <c r="A94" s="80"/>
      <c r="B94" s="80"/>
      <c r="C94" s="83">
        <v>713004</v>
      </c>
      <c r="D94" s="83" t="s">
        <v>259</v>
      </c>
      <c r="E94" s="83">
        <v>385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</row>
    <row r="95" spans="1:12" ht="12.75">
      <c r="A95" s="80"/>
      <c r="B95" s="80"/>
      <c r="C95" s="83">
        <v>716</v>
      </c>
      <c r="D95" s="83" t="s">
        <v>260</v>
      </c>
      <c r="E95" s="83">
        <v>0</v>
      </c>
      <c r="F95" s="83">
        <v>0</v>
      </c>
      <c r="G95" s="83">
        <v>4120</v>
      </c>
      <c r="H95" s="83">
        <v>0</v>
      </c>
      <c r="I95" s="83">
        <v>1500</v>
      </c>
      <c r="J95" s="83">
        <v>0</v>
      </c>
      <c r="K95" s="83">
        <v>0</v>
      </c>
      <c r="L95" s="83">
        <v>0</v>
      </c>
    </row>
    <row r="96" spans="1:12" ht="12.75">
      <c r="A96" s="80"/>
      <c r="B96" s="80"/>
      <c r="C96" s="83">
        <v>717</v>
      </c>
      <c r="D96" s="83" t="s">
        <v>261</v>
      </c>
      <c r="E96" s="83">
        <f>SUM(E97:E98)</f>
        <v>0</v>
      </c>
      <c r="F96" s="83">
        <f>SUM(F97:F98)</f>
        <v>10074</v>
      </c>
      <c r="G96" s="83">
        <f>SUM(G97:G98)</f>
        <v>0</v>
      </c>
      <c r="H96" s="83">
        <f>SUM(H97:H99)</f>
        <v>150000</v>
      </c>
      <c r="I96" s="83">
        <f>SUM(I97:I99)</f>
        <v>138900</v>
      </c>
      <c r="J96" s="83">
        <v>0</v>
      </c>
      <c r="K96" s="83">
        <v>0</v>
      </c>
      <c r="L96" s="83">
        <f>SUM(L97:L98)</f>
        <v>0</v>
      </c>
    </row>
    <row r="97" spans="1:12" ht="12.75">
      <c r="A97" s="80"/>
      <c r="B97" s="80"/>
      <c r="C97" s="83">
        <v>717001</v>
      </c>
      <c r="D97" s="83" t="s">
        <v>262</v>
      </c>
      <c r="E97" s="83">
        <v>0</v>
      </c>
      <c r="F97" s="83">
        <v>10074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</row>
    <row r="98" spans="1:12" ht="12.75">
      <c r="A98" s="80"/>
      <c r="B98" s="80"/>
      <c r="C98" s="83">
        <v>717002</v>
      </c>
      <c r="D98" s="83" t="s">
        <v>263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</row>
    <row r="99" spans="1:12" ht="12.75">
      <c r="A99" s="80"/>
      <c r="B99" s="80"/>
      <c r="C99" s="83">
        <v>717003</v>
      </c>
      <c r="D99" s="83" t="s">
        <v>257</v>
      </c>
      <c r="E99" s="83">
        <v>0</v>
      </c>
      <c r="F99" s="83">
        <v>0</v>
      </c>
      <c r="G99" s="83">
        <v>0</v>
      </c>
      <c r="H99" s="83">
        <v>150000</v>
      </c>
      <c r="I99" s="83">
        <v>138900</v>
      </c>
      <c r="J99" s="83">
        <v>0</v>
      </c>
      <c r="K99" s="83">
        <v>0</v>
      </c>
      <c r="L99" s="83">
        <v>0</v>
      </c>
    </row>
    <row r="100" spans="1:12" ht="12.75">
      <c r="A100" s="80"/>
      <c r="B100" s="80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ht="20.25" customHeight="1">
      <c r="A101" s="114"/>
      <c r="B101" s="106" t="s">
        <v>176</v>
      </c>
      <c r="C101" s="112"/>
      <c r="D101" s="103" t="s">
        <v>177</v>
      </c>
      <c r="E101" s="104">
        <f aca="true" t="shared" si="20" ref="E101:L101">SUM(E102+E106+E107+E104)</f>
        <v>12550</v>
      </c>
      <c r="F101" s="104">
        <f t="shared" si="20"/>
        <v>125376</v>
      </c>
      <c r="G101" s="104">
        <f t="shared" si="20"/>
        <v>0</v>
      </c>
      <c r="H101" s="104">
        <f t="shared" si="20"/>
        <v>0</v>
      </c>
      <c r="I101" s="104">
        <f t="shared" si="20"/>
        <v>0</v>
      </c>
      <c r="J101" s="104">
        <f t="shared" si="20"/>
        <v>3000</v>
      </c>
      <c r="K101" s="104">
        <f t="shared" si="20"/>
        <v>0</v>
      </c>
      <c r="L101" s="104">
        <f t="shared" si="20"/>
        <v>0</v>
      </c>
    </row>
    <row r="102" spans="1:12" ht="12.75">
      <c r="A102" s="92">
        <v>41</v>
      </c>
      <c r="B102" s="80"/>
      <c r="C102" s="83">
        <v>711</v>
      </c>
      <c r="D102" s="83" t="s">
        <v>264</v>
      </c>
      <c r="E102" s="83">
        <f>SUM(E103)</f>
        <v>0</v>
      </c>
      <c r="F102" s="83">
        <f>SUM(F103)</f>
        <v>0</v>
      </c>
      <c r="G102" s="83">
        <f>SUM(G103)</f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</row>
    <row r="103" spans="1:12" ht="12.75">
      <c r="A103" s="80"/>
      <c r="B103" s="80"/>
      <c r="C103" s="83">
        <v>711001</v>
      </c>
      <c r="D103" s="83" t="s">
        <v>265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</row>
    <row r="104" spans="1:12" ht="12.75">
      <c r="A104" s="80"/>
      <c r="B104" s="80"/>
      <c r="C104" s="83">
        <v>713</v>
      </c>
      <c r="D104" s="83" t="s">
        <v>300</v>
      </c>
      <c r="E104" s="83">
        <f aca="true" t="shared" si="21" ref="E104:J104">SUM(E105)</f>
        <v>11100</v>
      </c>
      <c r="F104" s="83">
        <f t="shared" si="21"/>
        <v>0</v>
      </c>
      <c r="G104" s="83">
        <f t="shared" si="21"/>
        <v>0</v>
      </c>
      <c r="H104" s="83">
        <f t="shared" si="21"/>
        <v>0</v>
      </c>
      <c r="I104" s="83">
        <f t="shared" si="21"/>
        <v>0</v>
      </c>
      <c r="J104" s="83">
        <f t="shared" si="21"/>
        <v>3000</v>
      </c>
      <c r="K104" s="83">
        <v>0</v>
      </c>
      <c r="L104" s="83">
        <v>0</v>
      </c>
    </row>
    <row r="105" spans="1:12" ht="12.75">
      <c r="A105" s="80"/>
      <c r="B105" s="80"/>
      <c r="C105" s="83">
        <v>713004</v>
      </c>
      <c r="D105" s="83" t="s">
        <v>111</v>
      </c>
      <c r="E105" s="83">
        <v>11100</v>
      </c>
      <c r="F105" s="83">
        <v>0</v>
      </c>
      <c r="G105" s="83">
        <v>0</v>
      </c>
      <c r="H105" s="83">
        <v>0</v>
      </c>
      <c r="I105" s="83">
        <v>0</v>
      </c>
      <c r="J105" s="83">
        <v>3000</v>
      </c>
      <c r="K105" s="83">
        <v>0</v>
      </c>
      <c r="L105" s="83">
        <v>0</v>
      </c>
    </row>
    <row r="106" spans="1:12" ht="12.75">
      <c r="A106" s="80"/>
      <c r="B106" s="80"/>
      <c r="C106" s="83">
        <v>716</v>
      </c>
      <c r="D106" s="83" t="s">
        <v>273</v>
      </c>
      <c r="E106" s="83">
        <v>930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</row>
    <row r="107" spans="1:12" ht="12.75">
      <c r="A107" s="80"/>
      <c r="B107" s="80"/>
      <c r="C107" s="83">
        <v>717</v>
      </c>
      <c r="D107" s="83" t="s">
        <v>267</v>
      </c>
      <c r="E107" s="83">
        <f>SUM(E108+E109)</f>
        <v>520</v>
      </c>
      <c r="F107" s="83">
        <f>SUM(F108+F109)</f>
        <v>125376</v>
      </c>
      <c r="G107" s="83">
        <f>SUM(G108+G109)</f>
        <v>0</v>
      </c>
      <c r="H107" s="83">
        <f>SUM(H108+H109)</f>
        <v>0</v>
      </c>
      <c r="I107" s="83">
        <v>0</v>
      </c>
      <c r="J107" s="83">
        <f>SUM(J108+J109)</f>
        <v>0</v>
      </c>
      <c r="K107" s="83">
        <v>0</v>
      </c>
      <c r="L107" s="83">
        <f>SUM(L108+L109)</f>
        <v>0</v>
      </c>
    </row>
    <row r="108" spans="1:12" ht="12.75">
      <c r="A108" s="80"/>
      <c r="B108" s="80"/>
      <c r="C108" s="83">
        <v>717001</v>
      </c>
      <c r="D108" s="83" t="s">
        <v>262</v>
      </c>
      <c r="E108" s="83">
        <v>0</v>
      </c>
      <c r="F108" s="83">
        <v>125376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</row>
    <row r="109" spans="1:12" ht="12.75">
      <c r="A109" s="80"/>
      <c r="B109" s="80"/>
      <c r="C109" s="83">
        <v>717002</v>
      </c>
      <c r="D109" s="83" t="s">
        <v>285</v>
      </c>
      <c r="E109" s="83">
        <v>520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</row>
    <row r="110" spans="1:12" ht="18">
      <c r="A110" s="81"/>
      <c r="B110" s="81"/>
      <c r="C110" s="83"/>
      <c r="D110" s="89" t="s">
        <v>135</v>
      </c>
      <c r="E110" s="89">
        <f aca="true" t="shared" si="22" ref="E110:K110">SUM(E101+E91)</f>
        <v>12935</v>
      </c>
      <c r="F110" s="89">
        <f t="shared" si="22"/>
        <v>135450</v>
      </c>
      <c r="G110" s="89">
        <f t="shared" si="22"/>
        <v>4120</v>
      </c>
      <c r="H110" s="89">
        <f t="shared" si="22"/>
        <v>150000</v>
      </c>
      <c r="I110" s="89">
        <f t="shared" si="22"/>
        <v>140400</v>
      </c>
      <c r="J110" s="89">
        <f t="shared" si="22"/>
        <v>3000</v>
      </c>
      <c r="K110" s="89">
        <f t="shared" si="22"/>
        <v>0</v>
      </c>
      <c r="L110" s="89">
        <f>SUM(L101+L91)</f>
        <v>0</v>
      </c>
    </row>
  </sheetData>
  <sheetProtection/>
  <mergeCells count="4">
    <mergeCell ref="A1:F1"/>
    <mergeCell ref="A3:D3"/>
    <mergeCell ref="E4:F4"/>
    <mergeCell ref="E90:F90"/>
  </mergeCells>
  <printOptions/>
  <pageMargins left="0.03937007874015748" right="0.03937007874015748" top="0.15748031496062992" bottom="0.15748031496062992" header="0" footer="0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3">
      <selection activeCell="J4" sqref="J4"/>
    </sheetView>
  </sheetViews>
  <sheetFormatPr defaultColWidth="9.140625" defaultRowHeight="12.75"/>
  <cols>
    <col min="2" max="2" width="11.421875" style="0" customWidth="1"/>
    <col min="3" max="3" width="12.57421875" style="0" customWidth="1"/>
    <col min="4" max="4" width="27.140625" style="0" customWidth="1"/>
    <col min="5" max="5" width="10.421875" style="0" customWidth="1"/>
    <col min="6" max="11" width="10.7109375" style="0" customWidth="1"/>
    <col min="12" max="12" width="11.140625" style="0" customWidth="1"/>
  </cols>
  <sheetData>
    <row r="1" spans="1:7" ht="18">
      <c r="A1" s="303" t="s">
        <v>394</v>
      </c>
      <c r="B1" s="303"/>
      <c r="C1" s="303"/>
      <c r="D1" s="303"/>
      <c r="E1" s="303"/>
      <c r="F1" s="303"/>
      <c r="G1" s="131"/>
    </row>
    <row r="2" ht="12.75">
      <c r="B2" s="70"/>
    </row>
    <row r="3" spans="1:12" ht="63.75">
      <c r="A3" s="305" t="s">
        <v>197</v>
      </c>
      <c r="B3" s="305"/>
      <c r="C3" s="305"/>
      <c r="D3" s="305"/>
      <c r="E3" s="75" t="s">
        <v>328</v>
      </c>
      <c r="F3" s="75" t="s">
        <v>339</v>
      </c>
      <c r="G3" s="75" t="s">
        <v>355</v>
      </c>
      <c r="H3" s="75" t="s">
        <v>356</v>
      </c>
      <c r="I3" s="75" t="s">
        <v>357</v>
      </c>
      <c r="J3" s="75" t="s">
        <v>395</v>
      </c>
      <c r="K3" s="75" t="s">
        <v>378</v>
      </c>
      <c r="L3" s="75" t="s">
        <v>377</v>
      </c>
    </row>
    <row r="4" spans="1:12" ht="38.25">
      <c r="A4" s="77" t="s">
        <v>89</v>
      </c>
      <c r="B4" s="78" t="s">
        <v>92</v>
      </c>
      <c r="C4" s="77" t="s">
        <v>90</v>
      </c>
      <c r="D4" s="77" t="s">
        <v>91</v>
      </c>
      <c r="E4" s="304"/>
      <c r="F4" s="304"/>
      <c r="G4" s="211"/>
      <c r="H4" s="168"/>
      <c r="I4" s="212"/>
      <c r="J4" s="185"/>
      <c r="K4" s="185"/>
      <c r="L4" s="185"/>
    </row>
    <row r="5" spans="1:12" ht="30">
      <c r="A5" s="105"/>
      <c r="B5" s="106" t="s">
        <v>198</v>
      </c>
      <c r="C5" s="103"/>
      <c r="D5" s="103" t="s">
        <v>199</v>
      </c>
      <c r="E5" s="104">
        <f>SUM(E6+E8+E13+E21+E26+E33+E37)</f>
        <v>78085</v>
      </c>
      <c r="F5" s="104">
        <f>SUM(F6+F8+F13+F21+F26+F33+F37)</f>
        <v>91611</v>
      </c>
      <c r="G5" s="104">
        <f>SUM(G6+G8+G13+G21+G26+G33+G37)</f>
        <v>106912</v>
      </c>
      <c r="H5" s="104">
        <f>SUM(H6+H8+H13+H21+H26+H33+H37+H7)</f>
        <v>138620</v>
      </c>
      <c r="I5" s="104">
        <f>SUM(I6+I8+I13+I21+I26+I33+I37+I7)</f>
        <v>154566</v>
      </c>
      <c r="J5" s="104">
        <f>SUM(J6+J8+J13+J21+J26+J33+J37+J7)</f>
        <v>142770</v>
      </c>
      <c r="K5" s="104">
        <f>SUM(K6+K8+K13+K21+K26+K33+K37+K7)</f>
        <v>142770</v>
      </c>
      <c r="L5" s="104">
        <f>SUM(L6+L8+L13+L21+L26+L33+L37)</f>
        <v>142770</v>
      </c>
    </row>
    <row r="6" spans="1:12" ht="12.75">
      <c r="A6" s="92">
        <v>111</v>
      </c>
      <c r="B6" s="80"/>
      <c r="C6" s="83">
        <v>630</v>
      </c>
      <c r="D6" s="83" t="s">
        <v>142</v>
      </c>
      <c r="E6" s="83">
        <v>1956</v>
      </c>
      <c r="F6" s="83">
        <v>1942</v>
      </c>
      <c r="G6" s="83">
        <v>2710</v>
      </c>
      <c r="H6" s="83">
        <v>1500</v>
      </c>
      <c r="I6" s="83">
        <v>1500</v>
      </c>
      <c r="J6" s="83">
        <v>1200</v>
      </c>
      <c r="K6" s="83">
        <v>1200</v>
      </c>
      <c r="L6" s="83">
        <v>1200</v>
      </c>
    </row>
    <row r="7" spans="1:12" ht="12.75">
      <c r="A7" s="92" t="s">
        <v>379</v>
      </c>
      <c r="B7" s="80"/>
      <c r="C7" s="83">
        <v>610</v>
      </c>
      <c r="D7" s="83" t="s">
        <v>200</v>
      </c>
      <c r="E7" s="83">
        <v>0</v>
      </c>
      <c r="F7" s="83">
        <v>0</v>
      </c>
      <c r="G7" s="83">
        <v>0</v>
      </c>
      <c r="H7" s="83">
        <v>0</v>
      </c>
      <c r="I7" s="83">
        <v>15946</v>
      </c>
      <c r="J7" s="83">
        <v>0</v>
      </c>
      <c r="K7" s="83">
        <v>0</v>
      </c>
      <c r="L7" s="83">
        <v>0</v>
      </c>
    </row>
    <row r="8" spans="1:12" ht="12.75">
      <c r="A8" s="92">
        <v>41</v>
      </c>
      <c r="B8" s="80"/>
      <c r="C8" s="83">
        <v>610</v>
      </c>
      <c r="D8" s="83" t="s">
        <v>200</v>
      </c>
      <c r="E8" s="83">
        <f aca="true" t="shared" si="0" ref="E8:J8">SUM(E9:E12)</f>
        <v>48749</v>
      </c>
      <c r="F8" s="83">
        <f t="shared" si="0"/>
        <v>54761</v>
      </c>
      <c r="G8" s="83">
        <f t="shared" si="0"/>
        <v>68032</v>
      </c>
      <c r="H8" s="83">
        <f t="shared" si="0"/>
        <v>87500</v>
      </c>
      <c r="I8" s="83">
        <f t="shared" si="0"/>
        <v>87500</v>
      </c>
      <c r="J8" s="83">
        <f t="shared" si="0"/>
        <v>90000</v>
      </c>
      <c r="K8" s="83">
        <f>SUM(K9:K12)</f>
        <v>90000</v>
      </c>
      <c r="L8" s="83">
        <f>SUM(L9:L12)</f>
        <v>90000</v>
      </c>
    </row>
    <row r="9" spans="1:12" ht="12.75" hidden="1">
      <c r="A9" s="80"/>
      <c r="B9" s="80"/>
      <c r="C9" s="83">
        <v>611</v>
      </c>
      <c r="D9" s="83" t="s">
        <v>172</v>
      </c>
      <c r="E9" s="83">
        <v>39776</v>
      </c>
      <c r="F9" s="83">
        <v>44640</v>
      </c>
      <c r="G9" s="83">
        <v>54555</v>
      </c>
      <c r="H9" s="83">
        <v>69000</v>
      </c>
      <c r="I9" s="83">
        <v>69000</v>
      </c>
      <c r="J9" s="83">
        <v>70000</v>
      </c>
      <c r="K9" s="83">
        <v>70000</v>
      </c>
      <c r="L9" s="83">
        <v>70000</v>
      </c>
    </row>
    <row r="10" spans="1:12" ht="12.75" hidden="1">
      <c r="A10" s="80"/>
      <c r="B10" s="80"/>
      <c r="C10" s="83">
        <v>612001</v>
      </c>
      <c r="D10" s="83" t="s">
        <v>58</v>
      </c>
      <c r="E10" s="83">
        <v>5053</v>
      </c>
      <c r="F10" s="83">
        <v>5571</v>
      </c>
      <c r="G10" s="83">
        <v>6376</v>
      </c>
      <c r="H10" s="83">
        <v>10000</v>
      </c>
      <c r="I10" s="83">
        <v>10000</v>
      </c>
      <c r="J10" s="83">
        <v>10000</v>
      </c>
      <c r="K10" s="83">
        <v>10000</v>
      </c>
      <c r="L10" s="83">
        <v>10000</v>
      </c>
    </row>
    <row r="11" spans="1:12" ht="12.75" hidden="1">
      <c r="A11" s="80"/>
      <c r="B11" s="80"/>
      <c r="C11" s="83">
        <v>612002</v>
      </c>
      <c r="D11" s="83" t="s">
        <v>201</v>
      </c>
      <c r="E11" s="83">
        <v>1745</v>
      </c>
      <c r="F11" s="83">
        <v>2400</v>
      </c>
      <c r="G11" s="83">
        <v>4751</v>
      </c>
      <c r="H11" s="83">
        <v>5000</v>
      </c>
      <c r="I11" s="83">
        <v>5000</v>
      </c>
      <c r="J11" s="83">
        <v>6000</v>
      </c>
      <c r="K11" s="83">
        <v>6000</v>
      </c>
      <c r="L11" s="83">
        <v>6000</v>
      </c>
    </row>
    <row r="12" spans="1:12" ht="12.75" hidden="1">
      <c r="A12" s="80"/>
      <c r="B12" s="80"/>
      <c r="C12" s="83">
        <v>614</v>
      </c>
      <c r="D12" s="83" t="s">
        <v>56</v>
      </c>
      <c r="E12" s="83">
        <v>2175</v>
      </c>
      <c r="F12" s="83">
        <v>2150</v>
      </c>
      <c r="G12" s="83">
        <v>2350</v>
      </c>
      <c r="H12" s="83">
        <v>3500</v>
      </c>
      <c r="I12" s="83">
        <v>3500</v>
      </c>
      <c r="J12" s="83">
        <v>4000</v>
      </c>
      <c r="K12" s="83">
        <v>4000</v>
      </c>
      <c r="L12" s="83">
        <v>4000</v>
      </c>
    </row>
    <row r="13" spans="1:12" ht="12.75">
      <c r="A13" s="80"/>
      <c r="B13" s="80"/>
      <c r="C13" s="83">
        <v>620</v>
      </c>
      <c r="D13" s="83" t="s">
        <v>195</v>
      </c>
      <c r="E13" s="83">
        <f aca="true" t="shared" si="1" ref="E13:J13">SUM(E14:E20)</f>
        <v>16970</v>
      </c>
      <c r="F13" s="83">
        <f t="shared" si="1"/>
        <v>19127</v>
      </c>
      <c r="G13" s="83">
        <f t="shared" si="1"/>
        <v>23912</v>
      </c>
      <c r="H13" s="83">
        <f t="shared" si="1"/>
        <v>32350</v>
      </c>
      <c r="I13" s="83">
        <f t="shared" si="1"/>
        <v>32350</v>
      </c>
      <c r="J13" s="83">
        <f t="shared" si="1"/>
        <v>33000</v>
      </c>
      <c r="K13" s="83">
        <f>SUM(K14:K20)</f>
        <v>33000</v>
      </c>
      <c r="L13" s="83">
        <f>SUM(L14:L20)</f>
        <v>33000</v>
      </c>
    </row>
    <row r="14" spans="1:12" ht="12.75" hidden="1">
      <c r="A14" s="80"/>
      <c r="B14" s="80"/>
      <c r="C14" s="83">
        <v>621</v>
      </c>
      <c r="D14" s="83" t="s">
        <v>96</v>
      </c>
      <c r="E14" s="83">
        <v>4856</v>
      </c>
      <c r="F14" s="83">
        <v>5473</v>
      </c>
      <c r="G14" s="83">
        <v>6825</v>
      </c>
      <c r="H14" s="83">
        <v>8750</v>
      </c>
      <c r="I14" s="83">
        <v>8750</v>
      </c>
      <c r="J14" s="83">
        <v>8900</v>
      </c>
      <c r="K14" s="83">
        <v>8900</v>
      </c>
      <c r="L14" s="83">
        <v>8900</v>
      </c>
    </row>
    <row r="15" spans="1:12" ht="12.75" hidden="1">
      <c r="A15" s="80"/>
      <c r="B15" s="80"/>
      <c r="C15" s="83">
        <v>625001</v>
      </c>
      <c r="D15" s="83" t="s">
        <v>173</v>
      </c>
      <c r="E15" s="83">
        <v>680</v>
      </c>
      <c r="F15" s="83">
        <v>766</v>
      </c>
      <c r="G15" s="83">
        <v>959</v>
      </c>
      <c r="H15" s="83">
        <v>1300</v>
      </c>
      <c r="I15" s="83">
        <v>1300</v>
      </c>
      <c r="J15" s="83">
        <v>1400</v>
      </c>
      <c r="K15" s="83">
        <v>1400</v>
      </c>
      <c r="L15" s="83">
        <v>1400</v>
      </c>
    </row>
    <row r="16" spans="1:12" ht="12.75" hidden="1">
      <c r="A16" s="80"/>
      <c r="B16" s="80"/>
      <c r="C16" s="83">
        <v>625002</v>
      </c>
      <c r="D16" s="83" t="s">
        <v>164</v>
      </c>
      <c r="E16" s="83">
        <v>6798</v>
      </c>
      <c r="F16" s="83">
        <v>7662</v>
      </c>
      <c r="G16" s="83">
        <v>9588</v>
      </c>
      <c r="H16" s="83">
        <v>12300</v>
      </c>
      <c r="I16" s="83">
        <v>12300</v>
      </c>
      <c r="J16" s="83">
        <v>12500</v>
      </c>
      <c r="K16" s="83">
        <v>12500</v>
      </c>
      <c r="L16" s="83">
        <v>12500</v>
      </c>
    </row>
    <row r="17" spans="1:12" ht="12.75" hidden="1">
      <c r="A17" s="80"/>
      <c r="B17" s="80"/>
      <c r="C17" s="83">
        <v>625003</v>
      </c>
      <c r="D17" s="83" t="s">
        <v>165</v>
      </c>
      <c r="E17" s="83">
        <v>388</v>
      </c>
      <c r="F17" s="83">
        <v>438</v>
      </c>
      <c r="G17" s="83">
        <v>548</v>
      </c>
      <c r="H17" s="83">
        <v>1000</v>
      </c>
      <c r="I17" s="83">
        <v>1000</v>
      </c>
      <c r="J17" s="83">
        <v>1000</v>
      </c>
      <c r="K17" s="83">
        <v>1000</v>
      </c>
      <c r="L17" s="83">
        <v>1000</v>
      </c>
    </row>
    <row r="18" spans="1:12" ht="12.75" hidden="1">
      <c r="A18" s="80"/>
      <c r="B18" s="80"/>
      <c r="C18" s="83">
        <v>625004</v>
      </c>
      <c r="D18" s="83" t="s">
        <v>166</v>
      </c>
      <c r="E18" s="83">
        <v>1456</v>
      </c>
      <c r="F18" s="83">
        <v>1642</v>
      </c>
      <c r="G18" s="83">
        <v>2054</v>
      </c>
      <c r="H18" s="83">
        <v>3500</v>
      </c>
      <c r="I18" s="83">
        <v>3500</v>
      </c>
      <c r="J18" s="83">
        <v>3500</v>
      </c>
      <c r="K18" s="83">
        <v>3500</v>
      </c>
      <c r="L18" s="83">
        <v>3500</v>
      </c>
    </row>
    <row r="19" spans="1:12" ht="12.75" hidden="1">
      <c r="A19" s="80"/>
      <c r="B19" s="80"/>
      <c r="C19" s="83">
        <v>625005</v>
      </c>
      <c r="D19" s="83" t="s">
        <v>80</v>
      </c>
      <c r="E19" s="83">
        <v>485</v>
      </c>
      <c r="F19" s="83">
        <v>547</v>
      </c>
      <c r="G19" s="83">
        <v>685</v>
      </c>
      <c r="H19" s="83">
        <v>1300</v>
      </c>
      <c r="I19" s="83">
        <v>1300</v>
      </c>
      <c r="J19" s="83">
        <v>1300</v>
      </c>
      <c r="K19" s="83">
        <v>1300</v>
      </c>
      <c r="L19" s="83">
        <v>1300</v>
      </c>
    </row>
    <row r="20" spans="1:12" ht="12.75" hidden="1">
      <c r="A20" s="80"/>
      <c r="B20" s="80"/>
      <c r="C20" s="83">
        <v>625007</v>
      </c>
      <c r="D20" s="83" t="s">
        <v>98</v>
      </c>
      <c r="E20" s="83">
        <v>2307</v>
      </c>
      <c r="F20" s="83">
        <v>2599</v>
      </c>
      <c r="G20" s="83">
        <v>3253</v>
      </c>
      <c r="H20" s="83">
        <v>4200</v>
      </c>
      <c r="I20" s="83">
        <v>4200</v>
      </c>
      <c r="J20" s="83">
        <v>4400</v>
      </c>
      <c r="K20" s="83">
        <v>4400</v>
      </c>
      <c r="L20" s="83">
        <v>4400</v>
      </c>
    </row>
    <row r="21" spans="1:12" ht="12.75">
      <c r="A21" s="80"/>
      <c r="B21" s="80"/>
      <c r="C21" s="83">
        <v>632</v>
      </c>
      <c r="D21" s="83" t="s">
        <v>101</v>
      </c>
      <c r="E21" s="83">
        <f aca="true" t="shared" si="2" ref="E21:J21">SUM(E22:E25)</f>
        <v>4888</v>
      </c>
      <c r="F21" s="83">
        <f t="shared" si="2"/>
        <v>5950</v>
      </c>
      <c r="G21" s="83">
        <f t="shared" si="2"/>
        <v>4972</v>
      </c>
      <c r="H21" s="83">
        <f t="shared" si="2"/>
        <v>7370</v>
      </c>
      <c r="I21" s="83">
        <f t="shared" si="2"/>
        <v>7370</v>
      </c>
      <c r="J21" s="83">
        <f t="shared" si="2"/>
        <v>7870</v>
      </c>
      <c r="K21" s="83">
        <f>SUM(K22:K25)</f>
        <v>7870</v>
      </c>
      <c r="L21" s="83">
        <f>SUM(L22:L25)</f>
        <v>7870</v>
      </c>
    </row>
    <row r="22" spans="1:12" ht="12.75" hidden="1">
      <c r="A22" s="80"/>
      <c r="B22" s="80"/>
      <c r="C22" s="83">
        <v>632001</v>
      </c>
      <c r="D22" s="83" t="s">
        <v>102</v>
      </c>
      <c r="E22" s="83">
        <v>3837</v>
      </c>
      <c r="F22" s="83">
        <v>4861</v>
      </c>
      <c r="G22" s="83">
        <v>3601</v>
      </c>
      <c r="H22" s="83">
        <v>6000</v>
      </c>
      <c r="I22" s="83">
        <v>6000</v>
      </c>
      <c r="J22" s="83">
        <v>6500</v>
      </c>
      <c r="K22" s="83">
        <v>6500</v>
      </c>
      <c r="L22" s="83">
        <v>6500</v>
      </c>
    </row>
    <row r="23" spans="1:12" ht="12.75" hidden="1">
      <c r="A23" s="80"/>
      <c r="B23" s="80"/>
      <c r="C23" s="83">
        <v>632002</v>
      </c>
      <c r="D23" s="83" t="s">
        <v>60</v>
      </c>
      <c r="E23" s="83">
        <v>754</v>
      </c>
      <c r="F23" s="83">
        <v>728</v>
      </c>
      <c r="G23" s="83">
        <v>1010</v>
      </c>
      <c r="H23" s="83">
        <v>1000</v>
      </c>
      <c r="I23" s="83">
        <v>1000</v>
      </c>
      <c r="J23" s="83">
        <v>1000</v>
      </c>
      <c r="K23" s="83">
        <v>1000</v>
      </c>
      <c r="L23" s="83">
        <v>1000</v>
      </c>
    </row>
    <row r="24" spans="1:12" ht="12.75" hidden="1">
      <c r="A24" s="80"/>
      <c r="B24" s="80"/>
      <c r="C24" s="83">
        <v>632005</v>
      </c>
      <c r="D24" s="83" t="s">
        <v>311</v>
      </c>
      <c r="E24" s="83">
        <v>277</v>
      </c>
      <c r="F24" s="83">
        <v>361</v>
      </c>
      <c r="G24" s="83">
        <v>361</v>
      </c>
      <c r="H24" s="83">
        <v>350</v>
      </c>
      <c r="I24" s="83">
        <v>350</v>
      </c>
      <c r="J24" s="83">
        <v>350</v>
      </c>
      <c r="K24" s="83">
        <v>350</v>
      </c>
      <c r="L24" s="83">
        <v>350</v>
      </c>
    </row>
    <row r="25" spans="1:12" ht="12.75" hidden="1">
      <c r="A25" s="80"/>
      <c r="B25" s="80"/>
      <c r="C25" s="83">
        <v>632003</v>
      </c>
      <c r="D25" s="83" t="s">
        <v>310</v>
      </c>
      <c r="E25" s="83">
        <v>20</v>
      </c>
      <c r="F25" s="83">
        <v>0</v>
      </c>
      <c r="G25" s="83">
        <v>0</v>
      </c>
      <c r="H25" s="83">
        <v>20</v>
      </c>
      <c r="I25" s="83">
        <v>20</v>
      </c>
      <c r="J25" s="83">
        <v>20</v>
      </c>
      <c r="K25" s="83">
        <v>20</v>
      </c>
      <c r="L25" s="83">
        <v>20</v>
      </c>
    </row>
    <row r="26" spans="1:12" ht="12.75">
      <c r="A26" s="80"/>
      <c r="B26" s="80"/>
      <c r="C26" s="83">
        <v>633</v>
      </c>
      <c r="D26" s="83" t="s">
        <v>103</v>
      </c>
      <c r="E26" s="83">
        <f aca="true" t="shared" si="3" ref="E26:J26">SUM(E27:E32)</f>
        <v>3379</v>
      </c>
      <c r="F26" s="83">
        <f t="shared" si="3"/>
        <v>3329</v>
      </c>
      <c r="G26" s="83">
        <f t="shared" si="3"/>
        <v>4219</v>
      </c>
      <c r="H26" s="83">
        <f t="shared" si="3"/>
        <v>4600</v>
      </c>
      <c r="I26" s="83">
        <f t="shared" si="3"/>
        <v>4600</v>
      </c>
      <c r="J26" s="83">
        <f t="shared" si="3"/>
        <v>4600</v>
      </c>
      <c r="K26" s="83">
        <f>SUM(K27:K32)</f>
        <v>4600</v>
      </c>
      <c r="L26" s="83">
        <f>SUM(L27:L32)</f>
        <v>4600</v>
      </c>
    </row>
    <row r="27" spans="1:12" ht="12.75" hidden="1">
      <c r="A27" s="80"/>
      <c r="B27" s="80"/>
      <c r="C27" s="83">
        <v>633001</v>
      </c>
      <c r="D27" s="83" t="s">
        <v>230</v>
      </c>
      <c r="E27" s="83">
        <v>0</v>
      </c>
      <c r="F27" s="83">
        <v>332</v>
      </c>
      <c r="G27" s="83">
        <v>362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</row>
    <row r="28" spans="1:12" ht="12.75" hidden="1">
      <c r="A28" s="80"/>
      <c r="B28" s="80"/>
      <c r="C28" s="83">
        <v>633004</v>
      </c>
      <c r="D28" s="83" t="s">
        <v>231</v>
      </c>
      <c r="E28" s="83">
        <v>0</v>
      </c>
      <c r="F28" s="83">
        <v>0</v>
      </c>
      <c r="G28" s="83">
        <v>0</v>
      </c>
      <c r="H28" s="83">
        <v>500</v>
      </c>
      <c r="I28" s="83">
        <v>500</v>
      </c>
      <c r="J28" s="83">
        <v>0</v>
      </c>
      <c r="K28" s="83">
        <v>0</v>
      </c>
      <c r="L28" s="83">
        <v>0</v>
      </c>
    </row>
    <row r="29" spans="1:12" ht="12.75" hidden="1">
      <c r="A29" s="80"/>
      <c r="B29" s="80"/>
      <c r="C29" s="83">
        <v>633006</v>
      </c>
      <c r="D29" s="83" t="s">
        <v>57</v>
      </c>
      <c r="E29" s="116">
        <v>2816</v>
      </c>
      <c r="F29" s="116">
        <v>2458</v>
      </c>
      <c r="G29" s="83">
        <v>3095</v>
      </c>
      <c r="H29" s="116">
        <v>3000</v>
      </c>
      <c r="I29" s="116">
        <v>3000</v>
      </c>
      <c r="J29" s="116">
        <v>3500</v>
      </c>
      <c r="K29" s="116">
        <v>3500</v>
      </c>
      <c r="L29" s="116">
        <v>3500</v>
      </c>
    </row>
    <row r="30" spans="1:12" ht="12.75" hidden="1">
      <c r="A30" s="80"/>
      <c r="B30" s="80"/>
      <c r="C30" s="83">
        <v>633009</v>
      </c>
      <c r="D30" s="83" t="s">
        <v>61</v>
      </c>
      <c r="E30" s="116">
        <v>319</v>
      </c>
      <c r="F30" s="116">
        <v>146</v>
      </c>
      <c r="G30" s="83">
        <v>159</v>
      </c>
      <c r="H30" s="116">
        <v>400</v>
      </c>
      <c r="I30" s="116">
        <v>400</v>
      </c>
      <c r="J30" s="116">
        <v>400</v>
      </c>
      <c r="K30" s="116">
        <v>400</v>
      </c>
      <c r="L30" s="116">
        <v>400</v>
      </c>
    </row>
    <row r="31" spans="1:12" ht="12.75" hidden="1">
      <c r="A31" s="80"/>
      <c r="B31" s="80"/>
      <c r="C31" s="83">
        <v>633013</v>
      </c>
      <c r="D31" s="83" t="s">
        <v>228</v>
      </c>
      <c r="E31" s="116">
        <v>0</v>
      </c>
      <c r="F31" s="116">
        <v>0</v>
      </c>
      <c r="G31" s="83">
        <v>248</v>
      </c>
      <c r="H31" s="116">
        <v>300</v>
      </c>
      <c r="I31" s="116">
        <v>300</v>
      </c>
      <c r="J31" s="116">
        <v>300</v>
      </c>
      <c r="K31" s="116">
        <v>300</v>
      </c>
      <c r="L31" s="116">
        <v>300</v>
      </c>
    </row>
    <row r="32" spans="1:12" ht="12.75" hidden="1">
      <c r="A32" s="80"/>
      <c r="B32" s="80"/>
      <c r="C32" s="83">
        <v>633010</v>
      </c>
      <c r="D32" s="83" t="s">
        <v>202</v>
      </c>
      <c r="E32" s="116">
        <v>244</v>
      </c>
      <c r="F32" s="116">
        <v>393</v>
      </c>
      <c r="G32" s="83">
        <v>355</v>
      </c>
      <c r="H32" s="116">
        <v>400</v>
      </c>
      <c r="I32" s="116">
        <v>400</v>
      </c>
      <c r="J32" s="116">
        <v>400</v>
      </c>
      <c r="K32" s="116">
        <v>400</v>
      </c>
      <c r="L32" s="116">
        <v>400</v>
      </c>
    </row>
    <row r="33" spans="1:12" ht="12.75">
      <c r="A33" s="80"/>
      <c r="B33" s="80"/>
      <c r="C33" s="83">
        <v>635</v>
      </c>
      <c r="D33" s="83" t="s">
        <v>109</v>
      </c>
      <c r="E33" s="83">
        <f aca="true" t="shared" si="4" ref="E33:J33">SUM(E34:E36)</f>
        <v>14</v>
      </c>
      <c r="F33" s="83">
        <f t="shared" si="4"/>
        <v>2687</v>
      </c>
      <c r="G33" s="83">
        <f t="shared" si="4"/>
        <v>47</v>
      </c>
      <c r="H33" s="116">
        <f t="shared" si="4"/>
        <v>1800</v>
      </c>
      <c r="I33" s="116">
        <f t="shared" si="4"/>
        <v>1800</v>
      </c>
      <c r="J33" s="116">
        <f t="shared" si="4"/>
        <v>1600</v>
      </c>
      <c r="K33" s="116">
        <f>SUM(K34:K36)</f>
        <v>1600</v>
      </c>
      <c r="L33" s="116">
        <f>SUM(L34:L36)</f>
        <v>1600</v>
      </c>
    </row>
    <row r="34" spans="1:12" ht="12.75" hidden="1">
      <c r="A34" s="80"/>
      <c r="B34" s="80"/>
      <c r="C34" s="83">
        <v>635006</v>
      </c>
      <c r="D34" s="83" t="s">
        <v>112</v>
      </c>
      <c r="E34" s="116">
        <v>0</v>
      </c>
      <c r="F34" s="116">
        <v>2008</v>
      </c>
      <c r="G34" s="83">
        <v>0</v>
      </c>
      <c r="H34" s="116">
        <v>1000</v>
      </c>
      <c r="I34" s="116">
        <v>1000</v>
      </c>
      <c r="J34" s="116">
        <v>1000</v>
      </c>
      <c r="K34" s="116">
        <v>1000</v>
      </c>
      <c r="L34" s="116">
        <v>1000</v>
      </c>
    </row>
    <row r="35" spans="1:12" ht="12.75" hidden="1">
      <c r="A35" s="80"/>
      <c r="B35" s="80"/>
      <c r="C35" s="83">
        <v>635002</v>
      </c>
      <c r="D35" s="83" t="s">
        <v>296</v>
      </c>
      <c r="E35" s="116">
        <v>0</v>
      </c>
      <c r="F35" s="116">
        <v>679</v>
      </c>
      <c r="G35" s="83">
        <v>47</v>
      </c>
      <c r="H35" s="116">
        <v>300</v>
      </c>
      <c r="I35" s="116">
        <v>300</v>
      </c>
      <c r="J35" s="116">
        <v>300</v>
      </c>
      <c r="K35" s="116">
        <v>300</v>
      </c>
      <c r="L35" s="116">
        <v>300</v>
      </c>
    </row>
    <row r="36" spans="1:12" ht="12.75" hidden="1">
      <c r="A36" s="80"/>
      <c r="B36" s="80"/>
      <c r="C36" s="83">
        <v>635004</v>
      </c>
      <c r="D36" s="83" t="s">
        <v>203</v>
      </c>
      <c r="E36" s="116">
        <v>14</v>
      </c>
      <c r="F36" s="116">
        <v>0</v>
      </c>
      <c r="G36" s="83">
        <v>0</v>
      </c>
      <c r="H36" s="116">
        <v>500</v>
      </c>
      <c r="I36" s="116">
        <v>500</v>
      </c>
      <c r="J36" s="116">
        <v>300</v>
      </c>
      <c r="K36" s="116">
        <v>300</v>
      </c>
      <c r="L36" s="116">
        <v>300</v>
      </c>
    </row>
    <row r="37" spans="1:12" ht="12.75">
      <c r="A37" s="80"/>
      <c r="B37" s="80"/>
      <c r="C37" s="83">
        <v>637</v>
      </c>
      <c r="D37" s="83" t="s">
        <v>116</v>
      </c>
      <c r="E37" s="116">
        <f aca="true" t="shared" si="5" ref="E37:J37">SUM(E38:E43)</f>
        <v>2129</v>
      </c>
      <c r="F37" s="116">
        <f t="shared" si="5"/>
        <v>3815</v>
      </c>
      <c r="G37" s="116">
        <f t="shared" si="5"/>
        <v>3020</v>
      </c>
      <c r="H37" s="116">
        <f t="shared" si="5"/>
        <v>3500</v>
      </c>
      <c r="I37" s="116">
        <f t="shared" si="5"/>
        <v>3500</v>
      </c>
      <c r="J37" s="116">
        <f t="shared" si="5"/>
        <v>4500</v>
      </c>
      <c r="K37" s="116">
        <f>SUM(K38:K43)</f>
        <v>4500</v>
      </c>
      <c r="L37" s="116">
        <f>SUM(L38:L43)</f>
        <v>4500</v>
      </c>
    </row>
    <row r="38" spans="1:12" ht="12.75" hidden="1">
      <c r="A38" s="80"/>
      <c r="B38" s="80"/>
      <c r="C38" s="83">
        <v>637001</v>
      </c>
      <c r="D38" s="83" t="s">
        <v>212</v>
      </c>
      <c r="E38" s="116">
        <v>0</v>
      </c>
      <c r="F38" s="116">
        <v>0</v>
      </c>
      <c r="G38" s="83">
        <v>50</v>
      </c>
      <c r="H38" s="116">
        <v>100</v>
      </c>
      <c r="I38" s="116">
        <v>100</v>
      </c>
      <c r="J38" s="116">
        <v>100</v>
      </c>
      <c r="K38" s="116">
        <v>100</v>
      </c>
      <c r="L38" s="116">
        <v>100</v>
      </c>
    </row>
    <row r="39" spans="1:12" ht="12.75" hidden="1">
      <c r="A39" s="80"/>
      <c r="B39" s="80"/>
      <c r="C39" s="83">
        <v>637002</v>
      </c>
      <c r="D39" s="83" t="s">
        <v>180</v>
      </c>
      <c r="E39" s="116">
        <v>454</v>
      </c>
      <c r="F39" s="116">
        <v>505</v>
      </c>
      <c r="G39" s="83">
        <v>732</v>
      </c>
      <c r="H39" s="116">
        <v>900</v>
      </c>
      <c r="I39" s="116">
        <v>900</v>
      </c>
      <c r="J39" s="116">
        <v>900</v>
      </c>
      <c r="K39" s="116">
        <v>900</v>
      </c>
      <c r="L39" s="116">
        <v>900</v>
      </c>
    </row>
    <row r="40" spans="1:12" ht="12.75" hidden="1">
      <c r="A40" s="80"/>
      <c r="B40" s="80"/>
      <c r="C40" s="83">
        <v>637004</v>
      </c>
      <c r="D40" s="83" t="s">
        <v>62</v>
      </c>
      <c r="E40" s="116">
        <v>1385</v>
      </c>
      <c r="F40" s="116">
        <v>3282</v>
      </c>
      <c r="G40" s="83">
        <v>1727</v>
      </c>
      <c r="H40" s="116">
        <v>2000</v>
      </c>
      <c r="I40" s="116">
        <v>2000</v>
      </c>
      <c r="J40" s="116">
        <v>3000</v>
      </c>
      <c r="K40" s="116">
        <v>3000</v>
      </c>
      <c r="L40" s="116">
        <v>3000</v>
      </c>
    </row>
    <row r="41" spans="1:12" ht="12.75" hidden="1">
      <c r="A41" s="80"/>
      <c r="B41" s="80"/>
      <c r="C41" s="83">
        <v>637012</v>
      </c>
      <c r="D41" s="83" t="s">
        <v>121</v>
      </c>
      <c r="E41" s="116">
        <v>0</v>
      </c>
      <c r="F41" s="116">
        <v>4</v>
      </c>
      <c r="G41" s="83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</row>
    <row r="42" spans="1:12" ht="12.75" hidden="1">
      <c r="A42" s="80"/>
      <c r="B42" s="80"/>
      <c r="C42" s="83">
        <v>637014</v>
      </c>
      <c r="D42" s="83" t="s">
        <v>64</v>
      </c>
      <c r="E42" s="116">
        <v>290</v>
      </c>
      <c r="F42" s="116">
        <v>24</v>
      </c>
      <c r="G42" s="83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</row>
    <row r="43" spans="1:12" ht="12.75" hidden="1">
      <c r="A43" s="80"/>
      <c r="B43" s="80"/>
      <c r="C43" s="83">
        <v>637027</v>
      </c>
      <c r="D43" s="83" t="s">
        <v>204</v>
      </c>
      <c r="E43" s="116">
        <v>0</v>
      </c>
      <c r="F43" s="116">
        <v>0</v>
      </c>
      <c r="G43" s="83">
        <v>511</v>
      </c>
      <c r="H43" s="116">
        <v>500</v>
      </c>
      <c r="I43" s="116">
        <v>500</v>
      </c>
      <c r="J43" s="116">
        <v>500</v>
      </c>
      <c r="K43" s="116">
        <v>500</v>
      </c>
      <c r="L43" s="116">
        <v>500</v>
      </c>
    </row>
    <row r="44" spans="1:12" ht="12.75">
      <c r="A44" s="80"/>
      <c r="B44" s="80"/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1:12" s="70" customFormat="1" ht="20.25" customHeight="1">
      <c r="A45" s="155"/>
      <c r="B45" s="106" t="s">
        <v>205</v>
      </c>
      <c r="C45" s="156"/>
      <c r="D45" s="157" t="s">
        <v>206</v>
      </c>
      <c r="E45" s="158">
        <f aca="true" t="shared" si="6" ref="E45:K45">SUM(E46+E50+E61+E68+E71+E59)</f>
        <v>23904</v>
      </c>
      <c r="F45" s="158">
        <f t="shared" si="6"/>
        <v>28927</v>
      </c>
      <c r="G45" s="158">
        <f t="shared" si="6"/>
        <v>31449</v>
      </c>
      <c r="H45" s="158">
        <f t="shared" si="6"/>
        <v>39740</v>
      </c>
      <c r="I45" s="158">
        <f t="shared" si="6"/>
        <v>40997</v>
      </c>
      <c r="J45" s="158">
        <f t="shared" si="6"/>
        <v>40670</v>
      </c>
      <c r="K45" s="158">
        <f t="shared" si="6"/>
        <v>40670</v>
      </c>
      <c r="L45" s="158">
        <f>SUM(L46+L50+L61+L68+L71+L59)</f>
        <v>40670</v>
      </c>
    </row>
    <row r="46" spans="1:12" ht="12.75">
      <c r="A46" s="92">
        <v>41</v>
      </c>
      <c r="B46" s="80"/>
      <c r="C46" s="83">
        <v>610</v>
      </c>
      <c r="D46" s="83" t="s">
        <v>207</v>
      </c>
      <c r="E46" s="83">
        <f aca="true" t="shared" si="7" ref="E46:J46">SUM(E47:E49)</f>
        <v>10907</v>
      </c>
      <c r="F46" s="83">
        <f t="shared" si="7"/>
        <v>13580</v>
      </c>
      <c r="G46" s="83">
        <f t="shared" si="7"/>
        <v>16413</v>
      </c>
      <c r="H46" s="83">
        <f t="shared" si="7"/>
        <v>20300</v>
      </c>
      <c r="I46" s="83">
        <f t="shared" si="7"/>
        <v>20300</v>
      </c>
      <c r="J46" s="83">
        <f t="shared" si="7"/>
        <v>22200</v>
      </c>
      <c r="K46" s="83">
        <f>SUM(K47:K49)</f>
        <v>22200</v>
      </c>
      <c r="L46" s="83">
        <f>SUM(L47:L49)</f>
        <v>22200</v>
      </c>
    </row>
    <row r="47" spans="1:12" ht="12.75" hidden="1">
      <c r="A47" s="80"/>
      <c r="B47" s="80"/>
      <c r="C47" s="83">
        <v>611</v>
      </c>
      <c r="D47" s="83" t="s">
        <v>208</v>
      </c>
      <c r="E47" s="83">
        <v>8361</v>
      </c>
      <c r="F47" s="83">
        <v>9777</v>
      </c>
      <c r="G47" s="83">
        <v>11524</v>
      </c>
      <c r="H47" s="83">
        <v>15000</v>
      </c>
      <c r="I47" s="83">
        <v>15000</v>
      </c>
      <c r="J47" s="83">
        <v>15000</v>
      </c>
      <c r="K47" s="83">
        <v>15000</v>
      </c>
      <c r="L47" s="83">
        <v>15000</v>
      </c>
    </row>
    <row r="48" spans="1:12" ht="12.75" hidden="1">
      <c r="A48" s="80"/>
      <c r="B48" s="80"/>
      <c r="C48" s="83">
        <v>612001</v>
      </c>
      <c r="D48" s="83" t="s">
        <v>58</v>
      </c>
      <c r="E48" s="83">
        <v>1754</v>
      </c>
      <c r="F48" s="83">
        <v>2903</v>
      </c>
      <c r="G48" s="83">
        <v>4149</v>
      </c>
      <c r="H48" s="83">
        <v>4300</v>
      </c>
      <c r="I48" s="83">
        <v>4300</v>
      </c>
      <c r="J48" s="83">
        <v>6000</v>
      </c>
      <c r="K48" s="83">
        <v>6000</v>
      </c>
      <c r="L48" s="83">
        <v>6000</v>
      </c>
    </row>
    <row r="49" spans="1:12" ht="12.75" hidden="1">
      <c r="A49" s="80"/>
      <c r="B49" s="80"/>
      <c r="C49" s="83">
        <v>614</v>
      </c>
      <c r="D49" s="83" t="s">
        <v>56</v>
      </c>
      <c r="E49" s="83">
        <v>792</v>
      </c>
      <c r="F49" s="83">
        <v>900</v>
      </c>
      <c r="G49" s="83">
        <v>740</v>
      </c>
      <c r="H49" s="83">
        <v>1000</v>
      </c>
      <c r="I49" s="83">
        <v>1000</v>
      </c>
      <c r="J49" s="83">
        <v>1200</v>
      </c>
      <c r="K49" s="83">
        <v>1200</v>
      </c>
      <c r="L49" s="83">
        <v>1200</v>
      </c>
    </row>
    <row r="50" spans="1:12" ht="12.75">
      <c r="A50" s="80"/>
      <c r="B50" s="80"/>
      <c r="C50" s="83">
        <v>620</v>
      </c>
      <c r="D50" s="83" t="s">
        <v>209</v>
      </c>
      <c r="E50" s="83">
        <f aca="true" t="shared" si="8" ref="E50:J50">SUM(E51:E58)</f>
        <v>3805</v>
      </c>
      <c r="F50" s="83">
        <f t="shared" si="8"/>
        <v>4774</v>
      </c>
      <c r="G50" s="83">
        <f t="shared" si="8"/>
        <v>5789</v>
      </c>
      <c r="H50" s="83">
        <f t="shared" si="8"/>
        <v>7800</v>
      </c>
      <c r="I50" s="83">
        <f t="shared" si="8"/>
        <v>7800</v>
      </c>
      <c r="J50" s="83">
        <f t="shared" si="8"/>
        <v>8150</v>
      </c>
      <c r="K50" s="83">
        <f>SUM(K51:K58)</f>
        <v>8150</v>
      </c>
      <c r="L50" s="83">
        <f>SUM(L51:L58)</f>
        <v>8150</v>
      </c>
    </row>
    <row r="51" spans="1:12" ht="12.75" hidden="1">
      <c r="A51" s="80"/>
      <c r="B51" s="80"/>
      <c r="C51" s="83">
        <v>621</v>
      </c>
      <c r="D51" s="83" t="s">
        <v>96</v>
      </c>
      <c r="E51" s="83">
        <v>1089</v>
      </c>
      <c r="F51" s="83">
        <v>638</v>
      </c>
      <c r="G51" s="83">
        <v>484</v>
      </c>
      <c r="H51" s="83">
        <v>700</v>
      </c>
      <c r="I51" s="83">
        <v>700</v>
      </c>
      <c r="J51" s="83">
        <v>700</v>
      </c>
      <c r="K51" s="83">
        <v>700</v>
      </c>
      <c r="L51" s="83">
        <v>700</v>
      </c>
    </row>
    <row r="52" spans="1:12" ht="12.75" hidden="1">
      <c r="A52" s="80"/>
      <c r="B52" s="80"/>
      <c r="C52" s="83">
        <v>623</v>
      </c>
      <c r="D52" s="83" t="s">
        <v>333</v>
      </c>
      <c r="E52" s="83">
        <v>0</v>
      </c>
      <c r="F52" s="83">
        <v>728</v>
      </c>
      <c r="G52" s="83">
        <v>1197</v>
      </c>
      <c r="H52" s="83">
        <v>1400</v>
      </c>
      <c r="I52" s="83">
        <v>1400</v>
      </c>
      <c r="J52" s="83">
        <v>1500</v>
      </c>
      <c r="K52" s="83">
        <v>1500</v>
      </c>
      <c r="L52" s="83">
        <v>1500</v>
      </c>
    </row>
    <row r="53" spans="1:12" ht="12.75" hidden="1">
      <c r="A53" s="80"/>
      <c r="B53" s="80"/>
      <c r="C53" s="83">
        <v>625001</v>
      </c>
      <c r="D53" s="83" t="s">
        <v>173</v>
      </c>
      <c r="E53" s="83">
        <v>152</v>
      </c>
      <c r="F53" s="83">
        <v>191</v>
      </c>
      <c r="G53" s="83">
        <v>230</v>
      </c>
      <c r="H53" s="83">
        <v>300</v>
      </c>
      <c r="I53" s="83">
        <v>300</v>
      </c>
      <c r="J53" s="83">
        <v>350</v>
      </c>
      <c r="K53" s="83">
        <v>350</v>
      </c>
      <c r="L53" s="83">
        <v>350</v>
      </c>
    </row>
    <row r="54" spans="1:12" ht="12.75" hidden="1">
      <c r="A54" s="80"/>
      <c r="B54" s="80"/>
      <c r="C54" s="83">
        <v>625002</v>
      </c>
      <c r="D54" s="83" t="s">
        <v>164</v>
      </c>
      <c r="E54" s="83">
        <v>1525</v>
      </c>
      <c r="F54" s="83">
        <v>1913</v>
      </c>
      <c r="G54" s="83">
        <v>2306</v>
      </c>
      <c r="H54" s="83">
        <v>2900</v>
      </c>
      <c r="I54" s="83">
        <v>2900</v>
      </c>
      <c r="J54" s="83">
        <v>3000</v>
      </c>
      <c r="K54" s="83">
        <v>3000</v>
      </c>
      <c r="L54" s="83">
        <v>3000</v>
      </c>
    </row>
    <row r="55" spans="1:12" ht="12.75" hidden="1">
      <c r="A55" s="80"/>
      <c r="B55" s="80"/>
      <c r="C55" s="83">
        <v>625003</v>
      </c>
      <c r="D55" s="83" t="s">
        <v>78</v>
      </c>
      <c r="E55" s="83">
        <v>87</v>
      </c>
      <c r="F55" s="83">
        <v>109</v>
      </c>
      <c r="G55" s="83">
        <v>132</v>
      </c>
      <c r="H55" s="83">
        <v>250</v>
      </c>
      <c r="I55" s="83">
        <v>250</v>
      </c>
      <c r="J55" s="83">
        <v>250</v>
      </c>
      <c r="K55" s="83">
        <v>250</v>
      </c>
      <c r="L55" s="83">
        <v>250</v>
      </c>
    </row>
    <row r="56" spans="1:12" ht="12.75" hidden="1">
      <c r="A56" s="80"/>
      <c r="B56" s="80"/>
      <c r="C56" s="83">
        <v>625004</v>
      </c>
      <c r="D56" s="83" t="s">
        <v>166</v>
      </c>
      <c r="E56" s="83">
        <v>327</v>
      </c>
      <c r="F56" s="83">
        <v>410</v>
      </c>
      <c r="G56" s="83">
        <v>494</v>
      </c>
      <c r="H56" s="83">
        <v>800</v>
      </c>
      <c r="I56" s="83">
        <v>800</v>
      </c>
      <c r="J56" s="83">
        <v>800</v>
      </c>
      <c r="K56" s="83">
        <v>800</v>
      </c>
      <c r="L56" s="83">
        <v>800</v>
      </c>
    </row>
    <row r="57" spans="1:12" ht="12.75" hidden="1">
      <c r="A57" s="80"/>
      <c r="B57" s="80"/>
      <c r="C57" s="83">
        <v>625005</v>
      </c>
      <c r="D57" s="83" t="s">
        <v>80</v>
      </c>
      <c r="E57" s="83">
        <v>108</v>
      </c>
      <c r="F57" s="83">
        <v>136</v>
      </c>
      <c r="G57" s="83">
        <v>164</v>
      </c>
      <c r="H57" s="83">
        <v>450</v>
      </c>
      <c r="I57" s="83">
        <v>450</v>
      </c>
      <c r="J57" s="83">
        <v>450</v>
      </c>
      <c r="K57" s="83">
        <v>450</v>
      </c>
      <c r="L57" s="83">
        <v>450</v>
      </c>
    </row>
    <row r="58" spans="1:12" ht="12.75" hidden="1">
      <c r="A58" s="80"/>
      <c r="B58" s="80"/>
      <c r="C58" s="83">
        <v>625007</v>
      </c>
      <c r="D58" s="83" t="s">
        <v>98</v>
      </c>
      <c r="E58" s="83">
        <v>517</v>
      </c>
      <c r="F58" s="83">
        <v>649</v>
      </c>
      <c r="G58" s="83">
        <v>782</v>
      </c>
      <c r="H58" s="83">
        <v>1000</v>
      </c>
      <c r="I58" s="83">
        <v>1000</v>
      </c>
      <c r="J58" s="83">
        <v>1100</v>
      </c>
      <c r="K58" s="83">
        <v>1100</v>
      </c>
      <c r="L58" s="83">
        <v>1100</v>
      </c>
    </row>
    <row r="59" spans="1:12" ht="12.75">
      <c r="A59" s="80"/>
      <c r="B59" s="80"/>
      <c r="C59" s="83">
        <v>631</v>
      </c>
      <c r="D59" s="83" t="s">
        <v>314</v>
      </c>
      <c r="E59" s="83">
        <f aca="true" t="shared" si="9" ref="E59:L59">E60</f>
        <v>0</v>
      </c>
      <c r="F59" s="83">
        <f t="shared" si="9"/>
        <v>9</v>
      </c>
      <c r="G59" s="83">
        <f t="shared" si="9"/>
        <v>0</v>
      </c>
      <c r="H59" s="83">
        <f t="shared" si="9"/>
        <v>20</v>
      </c>
      <c r="I59" s="83">
        <f t="shared" si="9"/>
        <v>20</v>
      </c>
      <c r="J59" s="83">
        <f t="shared" si="9"/>
        <v>20</v>
      </c>
      <c r="K59" s="83">
        <f t="shared" si="9"/>
        <v>20</v>
      </c>
      <c r="L59" s="83">
        <f t="shared" si="9"/>
        <v>20</v>
      </c>
    </row>
    <row r="60" spans="1:12" ht="12.75" hidden="1">
      <c r="A60" s="80"/>
      <c r="B60" s="80"/>
      <c r="C60" s="83">
        <v>631001</v>
      </c>
      <c r="D60" s="83" t="s">
        <v>315</v>
      </c>
      <c r="E60" s="83">
        <v>0</v>
      </c>
      <c r="F60" s="83">
        <v>9</v>
      </c>
      <c r="G60" s="83">
        <v>0</v>
      </c>
      <c r="H60" s="83">
        <v>20</v>
      </c>
      <c r="I60" s="83">
        <v>20</v>
      </c>
      <c r="J60" s="83">
        <v>20</v>
      </c>
      <c r="K60" s="83">
        <v>20</v>
      </c>
      <c r="L60" s="83">
        <v>20</v>
      </c>
    </row>
    <row r="61" spans="1:12" ht="12.75">
      <c r="A61" s="80"/>
      <c r="B61" s="80"/>
      <c r="C61" s="83">
        <v>633</v>
      </c>
      <c r="D61" s="83" t="s">
        <v>103</v>
      </c>
      <c r="E61" s="83">
        <f aca="true" t="shared" si="10" ref="E61:J61">SUM(E62:E67)</f>
        <v>9005</v>
      </c>
      <c r="F61" s="83">
        <f t="shared" si="10"/>
        <v>10160</v>
      </c>
      <c r="G61" s="83">
        <f t="shared" si="10"/>
        <v>9108</v>
      </c>
      <c r="H61" s="83">
        <f t="shared" si="10"/>
        <v>10250</v>
      </c>
      <c r="I61" s="83">
        <f t="shared" si="10"/>
        <v>10250</v>
      </c>
      <c r="J61" s="83">
        <f t="shared" si="10"/>
        <v>8950</v>
      </c>
      <c r="K61" s="83">
        <f>SUM(K62:K67)</f>
        <v>8950</v>
      </c>
      <c r="L61" s="83">
        <f>SUM(L62:L67)</f>
        <v>8950</v>
      </c>
    </row>
    <row r="62" spans="1:12" ht="12.75" hidden="1">
      <c r="A62" s="80"/>
      <c r="B62" s="80"/>
      <c r="C62" s="83">
        <v>633002</v>
      </c>
      <c r="D62" s="83" t="s">
        <v>232</v>
      </c>
      <c r="E62" s="83">
        <v>0</v>
      </c>
      <c r="F62" s="83">
        <v>392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</row>
    <row r="63" spans="1:12" ht="12.75" hidden="1">
      <c r="A63" s="80"/>
      <c r="B63" s="80"/>
      <c r="C63" s="83">
        <v>633004</v>
      </c>
      <c r="D63" s="83" t="s">
        <v>105</v>
      </c>
      <c r="E63" s="116">
        <v>755</v>
      </c>
      <c r="F63" s="116">
        <v>397</v>
      </c>
      <c r="G63" s="83">
        <v>0</v>
      </c>
      <c r="H63" s="116">
        <v>500</v>
      </c>
      <c r="I63" s="116">
        <v>500</v>
      </c>
      <c r="J63" s="116">
        <v>500</v>
      </c>
      <c r="K63" s="116">
        <v>500</v>
      </c>
      <c r="L63" s="116">
        <v>500</v>
      </c>
    </row>
    <row r="64" spans="1:12" ht="12.75" hidden="1">
      <c r="A64" s="80"/>
      <c r="B64" s="80"/>
      <c r="C64" s="83">
        <v>633006</v>
      </c>
      <c r="D64" s="83" t="s">
        <v>57</v>
      </c>
      <c r="E64" s="116">
        <v>495</v>
      </c>
      <c r="F64" s="116">
        <v>396</v>
      </c>
      <c r="G64" s="83">
        <v>482</v>
      </c>
      <c r="H64" s="116">
        <v>500</v>
      </c>
      <c r="I64" s="116">
        <v>500</v>
      </c>
      <c r="J64" s="116">
        <v>300</v>
      </c>
      <c r="K64" s="116">
        <v>300</v>
      </c>
      <c r="L64" s="116">
        <v>300</v>
      </c>
    </row>
    <row r="65" spans="1:12" ht="12.75" hidden="1">
      <c r="A65" s="80"/>
      <c r="B65" s="80"/>
      <c r="C65" s="83">
        <v>633010</v>
      </c>
      <c r="D65" s="83" t="s">
        <v>162</v>
      </c>
      <c r="E65" s="116">
        <v>100</v>
      </c>
      <c r="F65" s="116">
        <v>83</v>
      </c>
      <c r="G65" s="83">
        <v>100</v>
      </c>
      <c r="H65" s="116">
        <v>150</v>
      </c>
      <c r="I65" s="116">
        <v>150</v>
      </c>
      <c r="J65" s="116">
        <v>100</v>
      </c>
      <c r="K65" s="116">
        <v>100</v>
      </c>
      <c r="L65" s="116">
        <v>100</v>
      </c>
    </row>
    <row r="66" spans="1:12" ht="12.75" hidden="1">
      <c r="A66" s="80"/>
      <c r="B66" s="80"/>
      <c r="C66" s="83">
        <v>633009</v>
      </c>
      <c r="D66" s="83" t="s">
        <v>61</v>
      </c>
      <c r="E66" s="116">
        <v>0</v>
      </c>
      <c r="F66" s="116">
        <v>98</v>
      </c>
      <c r="G66" s="83">
        <v>98</v>
      </c>
      <c r="H66" s="116">
        <v>100</v>
      </c>
      <c r="I66" s="116">
        <v>100</v>
      </c>
      <c r="J66" s="116">
        <v>50</v>
      </c>
      <c r="K66" s="116">
        <v>50</v>
      </c>
      <c r="L66" s="116">
        <v>50</v>
      </c>
    </row>
    <row r="67" spans="1:12" ht="12.75" hidden="1">
      <c r="A67" s="213" t="s">
        <v>346</v>
      </c>
      <c r="B67" s="80"/>
      <c r="C67" s="83">
        <v>633011</v>
      </c>
      <c r="D67" s="83" t="s">
        <v>312</v>
      </c>
      <c r="E67" s="116">
        <v>7655</v>
      </c>
      <c r="F67" s="116">
        <v>8794</v>
      </c>
      <c r="G67" s="83">
        <v>8428</v>
      </c>
      <c r="H67" s="116">
        <v>9000</v>
      </c>
      <c r="I67" s="116">
        <v>9000</v>
      </c>
      <c r="J67" s="116">
        <v>8000</v>
      </c>
      <c r="K67" s="116">
        <v>8000</v>
      </c>
      <c r="L67" s="116">
        <v>8000</v>
      </c>
    </row>
    <row r="68" spans="1:12" ht="12.75">
      <c r="A68" s="80"/>
      <c r="B68" s="80"/>
      <c r="C68" s="83">
        <v>635</v>
      </c>
      <c r="D68" s="83" t="s">
        <v>109</v>
      </c>
      <c r="E68" s="83">
        <f aca="true" t="shared" si="11" ref="E68:J68">SUM(E69:E70)</f>
        <v>39</v>
      </c>
      <c r="F68" s="83">
        <f t="shared" si="11"/>
        <v>39</v>
      </c>
      <c r="G68" s="83">
        <f t="shared" si="11"/>
        <v>39</v>
      </c>
      <c r="H68" s="116">
        <f t="shared" si="11"/>
        <v>600</v>
      </c>
      <c r="I68" s="116">
        <f t="shared" si="11"/>
        <v>600</v>
      </c>
      <c r="J68" s="116">
        <f t="shared" si="11"/>
        <v>600</v>
      </c>
      <c r="K68" s="116">
        <f>SUM(K69:K70)</f>
        <v>600</v>
      </c>
      <c r="L68" s="116">
        <f>SUM(L69:L70)</f>
        <v>600</v>
      </c>
    </row>
    <row r="69" spans="1:12" ht="12.75" hidden="1">
      <c r="A69" s="80"/>
      <c r="B69" s="80"/>
      <c r="C69" s="83">
        <v>635004</v>
      </c>
      <c r="D69" s="83" t="s">
        <v>210</v>
      </c>
      <c r="E69" s="116">
        <v>0</v>
      </c>
      <c r="F69" s="116">
        <v>0</v>
      </c>
      <c r="G69" s="83">
        <v>0</v>
      </c>
      <c r="H69" s="116">
        <v>500</v>
      </c>
      <c r="I69" s="116">
        <v>500</v>
      </c>
      <c r="J69" s="116">
        <v>500</v>
      </c>
      <c r="K69" s="116">
        <v>500</v>
      </c>
      <c r="L69" s="116">
        <v>500</v>
      </c>
    </row>
    <row r="70" spans="1:12" ht="12.75" hidden="1">
      <c r="A70" s="80"/>
      <c r="B70" s="80"/>
      <c r="C70" s="83">
        <v>635009</v>
      </c>
      <c r="D70" s="83" t="s">
        <v>211</v>
      </c>
      <c r="E70" s="116">
        <v>39</v>
      </c>
      <c r="F70" s="116">
        <v>39</v>
      </c>
      <c r="G70" s="83">
        <v>39</v>
      </c>
      <c r="H70" s="116">
        <v>100</v>
      </c>
      <c r="I70" s="116">
        <v>100</v>
      </c>
      <c r="J70" s="116">
        <v>100</v>
      </c>
      <c r="K70" s="116">
        <v>100</v>
      </c>
      <c r="L70" s="116">
        <v>100</v>
      </c>
    </row>
    <row r="71" spans="1:12" ht="12.75">
      <c r="A71" s="80"/>
      <c r="B71" s="80"/>
      <c r="C71" s="83">
        <v>637</v>
      </c>
      <c r="D71" s="83" t="s">
        <v>116</v>
      </c>
      <c r="E71" s="83">
        <f>SUM(E72:E74)</f>
        <v>148</v>
      </c>
      <c r="F71" s="83">
        <f>SUM(F72:F74)</f>
        <v>365</v>
      </c>
      <c r="G71" s="83">
        <f aca="true" t="shared" si="12" ref="G71:L71">SUM(G72:G75)</f>
        <v>100</v>
      </c>
      <c r="H71" s="83">
        <f t="shared" si="12"/>
        <v>770</v>
      </c>
      <c r="I71" s="83">
        <f t="shared" si="12"/>
        <v>2027</v>
      </c>
      <c r="J71" s="83">
        <f t="shared" si="12"/>
        <v>750</v>
      </c>
      <c r="K71" s="83">
        <f t="shared" si="12"/>
        <v>750</v>
      </c>
      <c r="L71" s="83">
        <f t="shared" si="12"/>
        <v>750</v>
      </c>
    </row>
    <row r="72" spans="1:12" ht="12.75" hidden="1">
      <c r="A72" s="80"/>
      <c r="B72" s="80"/>
      <c r="C72" s="83">
        <v>637004</v>
      </c>
      <c r="D72" s="83" t="s">
        <v>62</v>
      </c>
      <c r="E72" s="116">
        <v>0</v>
      </c>
      <c r="F72" s="116">
        <v>151</v>
      </c>
      <c r="G72" s="83">
        <v>63</v>
      </c>
      <c r="H72" s="116">
        <v>500</v>
      </c>
      <c r="I72" s="116">
        <v>500</v>
      </c>
      <c r="J72" s="116">
        <v>500</v>
      </c>
      <c r="K72" s="116">
        <v>500</v>
      </c>
      <c r="L72" s="116">
        <v>500</v>
      </c>
    </row>
    <row r="73" spans="1:12" ht="12.75" hidden="1">
      <c r="A73" s="80"/>
      <c r="B73" s="80"/>
      <c r="C73" s="83">
        <v>637001</v>
      </c>
      <c r="D73" s="83" t="s">
        <v>212</v>
      </c>
      <c r="E73" s="116">
        <v>25</v>
      </c>
      <c r="F73" s="116">
        <v>160</v>
      </c>
      <c r="G73" s="83">
        <v>20</v>
      </c>
      <c r="H73" s="116">
        <v>200</v>
      </c>
      <c r="I73" s="116">
        <v>200</v>
      </c>
      <c r="J73" s="116">
        <v>200</v>
      </c>
      <c r="K73" s="116">
        <v>200</v>
      </c>
      <c r="L73" s="116">
        <v>200</v>
      </c>
    </row>
    <row r="74" spans="1:12" ht="12.75" hidden="1">
      <c r="A74" s="213" t="s">
        <v>345</v>
      </c>
      <c r="B74" s="80"/>
      <c r="C74" s="83">
        <v>637012</v>
      </c>
      <c r="D74" s="83" t="s">
        <v>313</v>
      </c>
      <c r="E74" s="116">
        <v>123</v>
      </c>
      <c r="F74" s="116">
        <v>54</v>
      </c>
      <c r="G74" s="83">
        <v>17</v>
      </c>
      <c r="H74" s="116">
        <v>70</v>
      </c>
      <c r="I74" s="116">
        <v>70</v>
      </c>
      <c r="J74" s="116">
        <v>50</v>
      </c>
      <c r="K74" s="116">
        <v>50</v>
      </c>
      <c r="L74" s="116">
        <v>50</v>
      </c>
    </row>
    <row r="75" spans="1:12" ht="12.75" hidden="1">
      <c r="A75" s="213" t="s">
        <v>380</v>
      </c>
      <c r="B75" s="80"/>
      <c r="C75" s="83">
        <v>637037</v>
      </c>
      <c r="D75" s="83" t="s">
        <v>381</v>
      </c>
      <c r="E75" s="83">
        <v>0</v>
      </c>
      <c r="F75" s="83">
        <v>0</v>
      </c>
      <c r="G75" s="149">
        <v>0</v>
      </c>
      <c r="H75" s="83">
        <v>0</v>
      </c>
      <c r="I75" s="83">
        <v>1257</v>
      </c>
      <c r="J75" s="83">
        <v>0</v>
      </c>
      <c r="K75" s="83">
        <v>0</v>
      </c>
      <c r="L75" s="83">
        <v>0</v>
      </c>
    </row>
    <row r="76" spans="1:12" ht="18">
      <c r="A76" s="80"/>
      <c r="B76" s="80"/>
      <c r="C76" s="83"/>
      <c r="D76" s="89" t="s">
        <v>135</v>
      </c>
      <c r="E76" s="89">
        <f aca="true" t="shared" si="13" ref="E76:L76">SUM(E45+E5)</f>
        <v>101989</v>
      </c>
      <c r="F76" s="89">
        <f t="shared" si="13"/>
        <v>120538</v>
      </c>
      <c r="G76" s="89">
        <f t="shared" si="13"/>
        <v>138361</v>
      </c>
      <c r="H76" s="89">
        <f t="shared" si="13"/>
        <v>178360</v>
      </c>
      <c r="I76" s="89">
        <f t="shared" si="13"/>
        <v>195563</v>
      </c>
      <c r="J76" s="89">
        <f t="shared" si="13"/>
        <v>183440</v>
      </c>
      <c r="K76" s="89">
        <f t="shared" si="13"/>
        <v>183440</v>
      </c>
      <c r="L76" s="89">
        <f t="shared" si="13"/>
        <v>183440</v>
      </c>
    </row>
    <row r="77" spans="1:12" ht="12.75">
      <c r="A77" s="80"/>
      <c r="B77" s="80"/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1:12" ht="29.25" customHeight="1">
      <c r="A78" s="80"/>
      <c r="B78" s="80"/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2" ht="38.25">
      <c r="A79" s="77" t="s">
        <v>89</v>
      </c>
      <c r="B79" s="78" t="s">
        <v>92</v>
      </c>
      <c r="C79" s="77" t="s">
        <v>90</v>
      </c>
      <c r="D79" s="77" t="s">
        <v>91</v>
      </c>
      <c r="E79" s="304" t="s">
        <v>250</v>
      </c>
      <c r="F79" s="304"/>
      <c r="G79" s="211"/>
      <c r="H79" s="167"/>
      <c r="I79" s="167"/>
      <c r="J79" s="167"/>
      <c r="K79" s="167"/>
      <c r="L79" s="167"/>
    </row>
    <row r="80" spans="1:12" ht="30">
      <c r="A80" s="101"/>
      <c r="B80" s="102" t="s">
        <v>198</v>
      </c>
      <c r="C80" s="103"/>
      <c r="D80" s="103" t="s">
        <v>199</v>
      </c>
      <c r="E80" s="104">
        <f aca="true" t="shared" si="14" ref="E80:K80">SUM(E81+E85+E84)</f>
        <v>42268</v>
      </c>
      <c r="F80" s="104">
        <f t="shared" si="14"/>
        <v>0</v>
      </c>
      <c r="G80" s="104">
        <f t="shared" si="14"/>
        <v>0</v>
      </c>
      <c r="H80" s="104">
        <f t="shared" si="14"/>
        <v>3000</v>
      </c>
      <c r="I80" s="104">
        <f t="shared" si="14"/>
        <v>3095</v>
      </c>
      <c r="J80" s="104">
        <f t="shared" si="14"/>
        <v>0</v>
      </c>
      <c r="K80" s="104">
        <f t="shared" si="14"/>
        <v>0</v>
      </c>
      <c r="L80" s="104">
        <f>SUM(L81+L85+L84)</f>
        <v>0</v>
      </c>
    </row>
    <row r="81" spans="1:12" ht="12.75">
      <c r="A81" s="92">
        <v>41</v>
      </c>
      <c r="B81" s="80"/>
      <c r="C81" s="83">
        <v>713</v>
      </c>
      <c r="D81" s="83" t="s">
        <v>266</v>
      </c>
      <c r="E81" s="83">
        <f>SUM(E83)</f>
        <v>0</v>
      </c>
      <c r="F81" s="83">
        <v>0</v>
      </c>
      <c r="G81" s="83">
        <v>0</v>
      </c>
      <c r="H81" s="83">
        <f>SUM(H83+H82)</f>
        <v>0</v>
      </c>
      <c r="I81" s="83">
        <f>SUM(I83+I82)</f>
        <v>0</v>
      </c>
      <c r="J81" s="83">
        <f>SUM(J83+J82)</f>
        <v>0</v>
      </c>
      <c r="K81" s="83">
        <v>0</v>
      </c>
      <c r="L81" s="83">
        <f>SUM(L83)</f>
        <v>0</v>
      </c>
    </row>
    <row r="82" spans="1:12" ht="12.75">
      <c r="A82" s="92"/>
      <c r="B82" s="80"/>
      <c r="C82" s="83">
        <v>713001</v>
      </c>
      <c r="D82" s="83" t="s">
        <v>387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</row>
    <row r="83" spans="1:12" ht="12.75">
      <c r="A83" s="80"/>
      <c r="B83" s="80"/>
      <c r="C83" s="83">
        <v>713002</v>
      </c>
      <c r="D83" s="83" t="s">
        <v>110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</row>
    <row r="84" spans="1:12" ht="12.75">
      <c r="A84" s="80"/>
      <c r="B84" s="80"/>
      <c r="C84" s="83">
        <v>716</v>
      </c>
      <c r="D84" s="83" t="s">
        <v>271</v>
      </c>
      <c r="E84" s="83">
        <v>1500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</row>
    <row r="85" spans="1:12" ht="12.75">
      <c r="A85" s="80"/>
      <c r="B85" s="80"/>
      <c r="C85" s="83">
        <v>717</v>
      </c>
      <c r="D85" s="83" t="s">
        <v>268</v>
      </c>
      <c r="E85" s="83">
        <f>SUM(E86:E87)</f>
        <v>40768</v>
      </c>
      <c r="F85" s="83">
        <v>0</v>
      </c>
      <c r="G85" s="83">
        <v>0</v>
      </c>
      <c r="H85" s="83">
        <f>H86+H87</f>
        <v>3000</v>
      </c>
      <c r="I85" s="83">
        <f>I86+I87</f>
        <v>3095</v>
      </c>
      <c r="J85" s="83">
        <f>J86+J87</f>
        <v>0</v>
      </c>
      <c r="K85" s="83">
        <v>0</v>
      </c>
      <c r="L85" s="83">
        <f>L86+L87</f>
        <v>0</v>
      </c>
    </row>
    <row r="86" spans="1:12" ht="12.75">
      <c r="A86" s="80"/>
      <c r="B86" s="80"/>
      <c r="C86" s="83">
        <v>717001</v>
      </c>
      <c r="D86" s="83" t="s">
        <v>269</v>
      </c>
      <c r="E86" s="83">
        <v>40768</v>
      </c>
      <c r="F86" s="83">
        <v>0</v>
      </c>
      <c r="G86" s="83">
        <v>0</v>
      </c>
      <c r="H86" s="83">
        <v>3000</v>
      </c>
      <c r="I86" s="83">
        <v>3095</v>
      </c>
      <c r="J86" s="83">
        <v>0</v>
      </c>
      <c r="K86" s="83">
        <v>0</v>
      </c>
      <c r="L86" s="83">
        <v>0</v>
      </c>
    </row>
    <row r="87" spans="1:12" ht="12.75">
      <c r="A87" s="81"/>
      <c r="B87" s="81"/>
      <c r="C87" s="83">
        <v>717002</v>
      </c>
      <c r="D87" s="83" t="s">
        <v>270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</row>
    <row r="88" spans="1:12" ht="15">
      <c r="A88" s="101"/>
      <c r="B88" s="102" t="s">
        <v>351</v>
      </c>
      <c r="C88" s="103"/>
      <c r="D88" s="103" t="s">
        <v>206</v>
      </c>
      <c r="E88" s="104">
        <f aca="true" t="shared" si="15" ref="E88:G89">SUM(E89)</f>
        <v>0</v>
      </c>
      <c r="F88" s="104">
        <f t="shared" si="15"/>
        <v>0</v>
      </c>
      <c r="G88" s="104">
        <f t="shared" si="15"/>
        <v>0</v>
      </c>
      <c r="H88" s="104">
        <f aca="true" t="shared" si="16" ref="H88:L89">SUM(H89)</f>
        <v>3000</v>
      </c>
      <c r="I88" s="104">
        <f t="shared" si="16"/>
        <v>3095</v>
      </c>
      <c r="J88" s="104">
        <f t="shared" si="16"/>
        <v>3000</v>
      </c>
      <c r="K88" s="104">
        <f t="shared" si="16"/>
        <v>0</v>
      </c>
      <c r="L88" s="104">
        <f t="shared" si="16"/>
        <v>0</v>
      </c>
    </row>
    <row r="89" spans="1:12" ht="12.75">
      <c r="A89" s="92">
        <v>41</v>
      </c>
      <c r="B89" s="80"/>
      <c r="C89" s="83">
        <v>713</v>
      </c>
      <c r="D89" s="83" t="s">
        <v>266</v>
      </c>
      <c r="E89" s="83">
        <f t="shared" si="15"/>
        <v>0</v>
      </c>
      <c r="F89" s="83">
        <f t="shared" si="15"/>
        <v>0</v>
      </c>
      <c r="G89" s="83">
        <f t="shared" si="15"/>
        <v>0</v>
      </c>
      <c r="H89" s="83">
        <f t="shared" si="16"/>
        <v>3000</v>
      </c>
      <c r="I89" s="83">
        <f t="shared" si="16"/>
        <v>3095</v>
      </c>
      <c r="J89" s="83">
        <f t="shared" si="16"/>
        <v>3000</v>
      </c>
      <c r="K89" s="83">
        <f t="shared" si="16"/>
        <v>0</v>
      </c>
      <c r="L89" s="83">
        <f t="shared" si="16"/>
        <v>0</v>
      </c>
    </row>
    <row r="90" spans="1:12" ht="12.75">
      <c r="A90" s="80"/>
      <c r="B90" s="80"/>
      <c r="C90" s="99">
        <v>713004</v>
      </c>
      <c r="D90" s="99" t="s">
        <v>111</v>
      </c>
      <c r="E90" s="99">
        <v>0</v>
      </c>
      <c r="F90" s="99">
        <v>0</v>
      </c>
      <c r="G90" s="83">
        <v>0</v>
      </c>
      <c r="H90" s="99">
        <v>3000</v>
      </c>
      <c r="I90" s="99">
        <v>3095</v>
      </c>
      <c r="J90" s="99">
        <v>3000</v>
      </c>
      <c r="K90" s="99">
        <v>0</v>
      </c>
      <c r="L90" s="99">
        <v>0</v>
      </c>
    </row>
    <row r="91" spans="1:12" ht="18">
      <c r="A91" s="83"/>
      <c r="B91" s="83"/>
      <c r="C91" s="83"/>
      <c r="D91" s="89" t="s">
        <v>135</v>
      </c>
      <c r="E91" s="89">
        <f aca="true" t="shared" si="17" ref="E91:L91">SUM(E80,E88)</f>
        <v>42268</v>
      </c>
      <c r="F91" s="89">
        <f t="shared" si="17"/>
        <v>0</v>
      </c>
      <c r="G91" s="89">
        <f t="shared" si="17"/>
        <v>0</v>
      </c>
      <c r="H91" s="89">
        <f t="shared" si="17"/>
        <v>6000</v>
      </c>
      <c r="I91" s="89">
        <f t="shared" si="17"/>
        <v>6190</v>
      </c>
      <c r="J91" s="89">
        <f t="shared" si="17"/>
        <v>3000</v>
      </c>
      <c r="K91" s="89">
        <f t="shared" si="17"/>
        <v>0</v>
      </c>
      <c r="L91" s="89">
        <f t="shared" si="17"/>
        <v>0</v>
      </c>
    </row>
  </sheetData>
  <sheetProtection/>
  <mergeCells count="4">
    <mergeCell ref="A1:F1"/>
    <mergeCell ref="A3:D3"/>
    <mergeCell ref="E4:F4"/>
    <mergeCell ref="E79:F79"/>
  </mergeCells>
  <printOptions/>
  <pageMargins left="0.03937007874015748" right="0.03937007874015748" top="0.35433070866141736" bottom="0.35433070866141736" header="0.11811023622047245" footer="0.1181102362204724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7.57421875" style="0" customWidth="1"/>
    <col min="2" max="2" width="11.57421875" style="0" customWidth="1"/>
    <col min="3" max="3" width="12.8515625" style="0" customWidth="1"/>
    <col min="4" max="4" width="26.8515625" style="0" customWidth="1"/>
  </cols>
  <sheetData>
    <row r="1" spans="1:11" ht="18">
      <c r="A1" s="303" t="s">
        <v>394</v>
      </c>
      <c r="B1" s="303"/>
      <c r="C1" s="303"/>
      <c r="D1" s="303"/>
      <c r="E1" s="303"/>
      <c r="F1" s="303"/>
      <c r="G1" s="131"/>
      <c r="H1" s="131"/>
      <c r="I1" s="131"/>
      <c r="J1" s="131"/>
      <c r="K1" s="131"/>
    </row>
    <row r="2" ht="12.75">
      <c r="B2" s="70"/>
    </row>
    <row r="3" spans="1:12" ht="51.75" customHeight="1">
      <c r="A3" s="305" t="s">
        <v>213</v>
      </c>
      <c r="B3" s="305"/>
      <c r="C3" s="305"/>
      <c r="D3" s="305"/>
      <c r="E3" s="75" t="s">
        <v>375</v>
      </c>
      <c r="F3" s="75" t="s">
        <v>339</v>
      </c>
      <c r="G3" s="75" t="s">
        <v>355</v>
      </c>
      <c r="H3" s="75" t="s">
        <v>356</v>
      </c>
      <c r="I3" s="75" t="s">
        <v>357</v>
      </c>
      <c r="J3" s="75" t="s">
        <v>396</v>
      </c>
      <c r="K3" s="75" t="s">
        <v>371</v>
      </c>
      <c r="L3" s="75" t="s">
        <v>377</v>
      </c>
    </row>
    <row r="4" spans="1:12" ht="33" customHeight="1">
      <c r="A4" s="77" t="s">
        <v>89</v>
      </c>
      <c r="B4" s="78" t="s">
        <v>92</v>
      </c>
      <c r="C4" s="77" t="s">
        <v>90</v>
      </c>
      <c r="D4" s="77" t="s">
        <v>91</v>
      </c>
      <c r="E4" s="304"/>
      <c r="F4" s="304"/>
      <c r="G4" s="199"/>
      <c r="H4" s="166"/>
      <c r="I4" s="186"/>
      <c r="J4" s="186"/>
      <c r="K4" s="186"/>
      <c r="L4" s="186"/>
    </row>
    <row r="5" spans="1:12" ht="26.25" customHeight="1">
      <c r="A5" s="105"/>
      <c r="B5" s="106" t="s">
        <v>214</v>
      </c>
      <c r="C5" s="103"/>
      <c r="D5" s="103" t="s">
        <v>215</v>
      </c>
      <c r="E5" s="104">
        <f aca="true" t="shared" si="0" ref="E5:K5">SUM(E6+E8+E16+E18)</f>
        <v>4137</v>
      </c>
      <c r="F5" s="104">
        <f t="shared" si="0"/>
        <v>5181</v>
      </c>
      <c r="G5" s="104">
        <f t="shared" si="0"/>
        <v>6155</v>
      </c>
      <c r="H5" s="104">
        <f t="shared" si="0"/>
        <v>7750</v>
      </c>
      <c r="I5" s="104">
        <f t="shared" si="0"/>
        <v>10650</v>
      </c>
      <c r="J5" s="104">
        <f t="shared" si="0"/>
        <v>12550</v>
      </c>
      <c r="K5" s="104">
        <f t="shared" si="0"/>
        <v>12650</v>
      </c>
      <c r="L5" s="104">
        <f>SUM(L6+L8+L16+L18)</f>
        <v>12650</v>
      </c>
    </row>
    <row r="6" spans="1:12" ht="12.75">
      <c r="A6" s="92">
        <v>41</v>
      </c>
      <c r="B6" s="80"/>
      <c r="C6" s="83">
        <v>610</v>
      </c>
      <c r="D6" s="83" t="s">
        <v>207</v>
      </c>
      <c r="E6" s="116">
        <f aca="true" t="shared" si="1" ref="E6:L6">SUM(E7)</f>
        <v>123</v>
      </c>
      <c r="F6" s="116">
        <f t="shared" si="1"/>
        <v>0</v>
      </c>
      <c r="G6" s="116">
        <f t="shared" si="1"/>
        <v>0</v>
      </c>
      <c r="H6" s="83">
        <f t="shared" si="1"/>
        <v>0</v>
      </c>
      <c r="I6" s="83">
        <f t="shared" si="1"/>
        <v>0</v>
      </c>
      <c r="J6" s="83">
        <f t="shared" si="1"/>
        <v>0</v>
      </c>
      <c r="K6" s="83">
        <f t="shared" si="1"/>
        <v>0</v>
      </c>
      <c r="L6" s="83">
        <f t="shared" si="1"/>
        <v>0</v>
      </c>
    </row>
    <row r="7" spans="1:12" ht="12.75" hidden="1">
      <c r="A7" s="80"/>
      <c r="B7" s="80"/>
      <c r="C7" s="83">
        <v>611</v>
      </c>
      <c r="D7" s="83" t="s">
        <v>172</v>
      </c>
      <c r="E7" s="116">
        <v>123</v>
      </c>
      <c r="F7" s="116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</row>
    <row r="8" spans="1:12" ht="12.75">
      <c r="A8" s="80"/>
      <c r="B8" s="80"/>
      <c r="C8" s="83">
        <v>620</v>
      </c>
      <c r="D8" s="83" t="s">
        <v>216</v>
      </c>
      <c r="E8" s="116">
        <f>SUM(E9:E15)</f>
        <v>43</v>
      </c>
      <c r="F8" s="116">
        <f>SUM(F9:F15)</f>
        <v>0</v>
      </c>
      <c r="G8" s="83">
        <v>0</v>
      </c>
      <c r="H8" s="83">
        <f>SUM(H9:H15)</f>
        <v>0</v>
      </c>
      <c r="I8" s="83">
        <f>SUM(I9:I15)</f>
        <v>0</v>
      </c>
      <c r="J8" s="83">
        <f>SUM(J9:J15)</f>
        <v>0</v>
      </c>
      <c r="K8" s="83">
        <f>SUM(K9:K15)</f>
        <v>0</v>
      </c>
      <c r="L8" s="83">
        <f>SUM(L9:L15)</f>
        <v>0</v>
      </c>
    </row>
    <row r="9" spans="1:12" ht="12.75" hidden="1">
      <c r="A9" s="80"/>
      <c r="B9" s="80"/>
      <c r="C9" s="83">
        <v>621</v>
      </c>
      <c r="D9" s="83" t="s">
        <v>96</v>
      </c>
      <c r="E9" s="116">
        <v>12</v>
      </c>
      <c r="F9" s="116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</row>
    <row r="10" spans="1:12" ht="12.75" hidden="1">
      <c r="A10" s="80"/>
      <c r="B10" s="80"/>
      <c r="C10" s="83">
        <v>625001</v>
      </c>
      <c r="D10" s="83" t="s">
        <v>173</v>
      </c>
      <c r="E10" s="116">
        <v>2</v>
      </c>
      <c r="F10" s="116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</row>
    <row r="11" spans="1:12" ht="12.75" hidden="1">
      <c r="A11" s="80"/>
      <c r="B11" s="80"/>
      <c r="C11" s="83">
        <v>625002</v>
      </c>
      <c r="D11" s="83" t="s">
        <v>164</v>
      </c>
      <c r="E11" s="116">
        <v>17</v>
      </c>
      <c r="F11" s="116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</row>
    <row r="12" spans="1:12" ht="12.75" hidden="1">
      <c r="A12" s="80"/>
      <c r="B12" s="80"/>
      <c r="C12" s="83">
        <v>625003</v>
      </c>
      <c r="D12" s="83" t="s">
        <v>165</v>
      </c>
      <c r="E12" s="116">
        <v>1</v>
      </c>
      <c r="F12" s="116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</row>
    <row r="13" spans="1:12" ht="12.75" hidden="1">
      <c r="A13" s="80"/>
      <c r="B13" s="80"/>
      <c r="C13" s="83">
        <v>625004</v>
      </c>
      <c r="D13" s="83" t="s">
        <v>166</v>
      </c>
      <c r="E13" s="83">
        <v>4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</row>
    <row r="14" spans="1:12" ht="12.75" hidden="1">
      <c r="A14" s="80"/>
      <c r="B14" s="80"/>
      <c r="C14" s="83">
        <v>625005</v>
      </c>
      <c r="D14" s="83" t="s">
        <v>80</v>
      </c>
      <c r="E14" s="83">
        <v>1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</row>
    <row r="15" spans="1:12" ht="12.75" hidden="1">
      <c r="A15" s="80"/>
      <c r="B15" s="80"/>
      <c r="C15" s="83">
        <v>625007</v>
      </c>
      <c r="D15" s="83" t="s">
        <v>98</v>
      </c>
      <c r="E15" s="83">
        <v>6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</row>
    <row r="16" spans="1:12" ht="12.75">
      <c r="A16" s="80"/>
      <c r="B16" s="80"/>
      <c r="C16" s="83">
        <v>637</v>
      </c>
      <c r="D16" s="83" t="s">
        <v>116</v>
      </c>
      <c r="E16" s="83">
        <f>SUM(E17)</f>
        <v>0</v>
      </c>
      <c r="F16" s="83">
        <f>SUM(F17)</f>
        <v>0</v>
      </c>
      <c r="G16" s="83"/>
      <c r="H16" s="83">
        <f>SUM(H17)</f>
        <v>50</v>
      </c>
      <c r="I16" s="83">
        <f>SUM(I17)</f>
        <v>50</v>
      </c>
      <c r="J16" s="83">
        <f>SUM(J17)</f>
        <v>50</v>
      </c>
      <c r="K16" s="83">
        <f>SUM(K17)</f>
        <v>50</v>
      </c>
      <c r="L16" s="83">
        <f>SUM(L17)</f>
        <v>50</v>
      </c>
    </row>
    <row r="17" spans="1:12" ht="12.75" hidden="1">
      <c r="A17" s="80"/>
      <c r="B17" s="80"/>
      <c r="C17" s="83">
        <v>637005</v>
      </c>
      <c r="D17" s="83" t="s">
        <v>217</v>
      </c>
      <c r="E17" s="83">
        <v>0</v>
      </c>
      <c r="F17" s="83">
        <v>0</v>
      </c>
      <c r="G17" s="83">
        <v>0</v>
      </c>
      <c r="H17" s="83">
        <v>50</v>
      </c>
      <c r="I17" s="83">
        <v>50</v>
      </c>
      <c r="J17" s="83">
        <v>50</v>
      </c>
      <c r="K17" s="83">
        <v>50</v>
      </c>
      <c r="L17" s="83">
        <v>50</v>
      </c>
    </row>
    <row r="18" spans="1:12" ht="12.75">
      <c r="A18" s="80"/>
      <c r="B18" s="80"/>
      <c r="C18" s="83">
        <v>642</v>
      </c>
      <c r="D18" s="83" t="s">
        <v>181</v>
      </c>
      <c r="E18" s="83">
        <f aca="true" t="shared" si="2" ref="E18:J18">SUM(E19:E21)</f>
        <v>3971</v>
      </c>
      <c r="F18" s="83">
        <f t="shared" si="2"/>
        <v>5181</v>
      </c>
      <c r="G18" s="83">
        <f t="shared" si="2"/>
        <v>6155</v>
      </c>
      <c r="H18" s="83">
        <f t="shared" si="2"/>
        <v>7700</v>
      </c>
      <c r="I18" s="83">
        <f t="shared" si="2"/>
        <v>10600</v>
      </c>
      <c r="J18" s="83">
        <f t="shared" si="2"/>
        <v>12500</v>
      </c>
      <c r="K18" s="83">
        <f>SUM(K19:K21)</f>
        <v>12600</v>
      </c>
      <c r="L18" s="83">
        <f>SUM(L19:L21)</f>
        <v>12600</v>
      </c>
    </row>
    <row r="19" spans="1:12" ht="12.75" hidden="1">
      <c r="A19" s="80"/>
      <c r="B19" s="80"/>
      <c r="C19" s="83">
        <v>642014</v>
      </c>
      <c r="D19" s="83" t="s">
        <v>218</v>
      </c>
      <c r="E19" s="83">
        <v>2591</v>
      </c>
      <c r="F19" s="83">
        <v>3391</v>
      </c>
      <c r="G19" s="83">
        <v>4305</v>
      </c>
      <c r="H19" s="83">
        <v>5500</v>
      </c>
      <c r="I19" s="83">
        <v>7400</v>
      </c>
      <c r="J19" s="83">
        <v>7400</v>
      </c>
      <c r="K19" s="83">
        <v>7400</v>
      </c>
      <c r="L19" s="83">
        <v>7400</v>
      </c>
    </row>
    <row r="20" spans="1:12" ht="12.75" hidden="1">
      <c r="A20" s="80"/>
      <c r="B20" s="80"/>
      <c r="C20" s="83">
        <v>642014</v>
      </c>
      <c r="D20" s="83" t="s">
        <v>316</v>
      </c>
      <c r="E20" s="83">
        <v>0</v>
      </c>
      <c r="F20" s="83">
        <v>330</v>
      </c>
      <c r="G20" s="83">
        <v>270</v>
      </c>
      <c r="H20" s="83">
        <v>400</v>
      </c>
      <c r="I20" s="83">
        <v>1400</v>
      </c>
      <c r="J20" s="83">
        <v>1400</v>
      </c>
      <c r="K20" s="83">
        <v>1400</v>
      </c>
      <c r="L20" s="83">
        <v>1400</v>
      </c>
    </row>
    <row r="21" spans="1:12" ht="12.75" hidden="1">
      <c r="A21" s="80"/>
      <c r="B21" s="80"/>
      <c r="C21" s="83">
        <v>642014</v>
      </c>
      <c r="D21" s="83" t="s">
        <v>219</v>
      </c>
      <c r="E21" s="83">
        <v>1380</v>
      </c>
      <c r="F21" s="83">
        <v>1460</v>
      </c>
      <c r="G21" s="83">
        <v>1580</v>
      </c>
      <c r="H21" s="83">
        <v>1800</v>
      </c>
      <c r="I21" s="83">
        <v>1800</v>
      </c>
      <c r="J21" s="83">
        <v>3700</v>
      </c>
      <c r="K21" s="83">
        <v>3800</v>
      </c>
      <c r="L21" s="83">
        <v>3800</v>
      </c>
    </row>
    <row r="22" spans="1:12" ht="12.75">
      <c r="A22" s="80"/>
      <c r="B22" s="80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 ht="24.75" customHeight="1">
      <c r="A23" s="114"/>
      <c r="B23" s="106" t="s">
        <v>220</v>
      </c>
      <c r="C23" s="112"/>
      <c r="D23" s="103" t="s">
        <v>221</v>
      </c>
      <c r="E23" s="104">
        <f aca="true" t="shared" si="3" ref="E23:K23">SUM(E24+E29+E32)</f>
        <v>1812</v>
      </c>
      <c r="F23" s="104">
        <f t="shared" si="3"/>
        <v>899</v>
      </c>
      <c r="G23" s="104">
        <f t="shared" si="3"/>
        <v>0</v>
      </c>
      <c r="H23" s="104">
        <f t="shared" si="3"/>
        <v>0</v>
      </c>
      <c r="I23" s="104">
        <f t="shared" si="3"/>
        <v>0</v>
      </c>
      <c r="J23" s="104">
        <f t="shared" si="3"/>
        <v>0</v>
      </c>
      <c r="K23" s="104">
        <f t="shared" si="3"/>
        <v>0</v>
      </c>
      <c r="L23" s="104">
        <f>SUM(L24+L29+L32)</f>
        <v>0</v>
      </c>
    </row>
    <row r="24" spans="1:12" ht="12.75">
      <c r="A24" s="92">
        <v>41</v>
      </c>
      <c r="B24" s="80"/>
      <c r="C24" s="83">
        <v>620</v>
      </c>
      <c r="D24" s="83" t="s">
        <v>222</v>
      </c>
      <c r="E24" s="83">
        <f>SUM(E25:E28)</f>
        <v>25</v>
      </c>
      <c r="F24" s="83">
        <f>SUM(F25:F28)</f>
        <v>26</v>
      </c>
      <c r="G24" s="83">
        <v>0</v>
      </c>
      <c r="H24" s="83">
        <f>SUM(H25:H28)</f>
        <v>0</v>
      </c>
      <c r="I24" s="83">
        <f>SUM(I25:I28)</f>
        <v>0</v>
      </c>
      <c r="J24" s="83">
        <v>0</v>
      </c>
      <c r="K24" s="83">
        <v>0</v>
      </c>
      <c r="L24" s="83">
        <v>0</v>
      </c>
    </row>
    <row r="25" spans="1:12" ht="12.75" hidden="1">
      <c r="A25" s="80"/>
      <c r="B25" s="80"/>
      <c r="C25" s="83">
        <v>625002</v>
      </c>
      <c r="D25" s="83" t="s">
        <v>164</v>
      </c>
      <c r="E25" s="83">
        <v>14</v>
      </c>
      <c r="F25" s="83">
        <v>16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</row>
    <row r="26" spans="1:12" ht="12.75" hidden="1">
      <c r="A26" s="80"/>
      <c r="B26" s="80"/>
      <c r="C26" s="83">
        <v>625003</v>
      </c>
      <c r="D26" s="83" t="s">
        <v>165</v>
      </c>
      <c r="E26" s="83">
        <v>3</v>
      </c>
      <c r="F26" s="83">
        <v>2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</row>
    <row r="27" spans="1:12" ht="12.75" hidden="1">
      <c r="A27" s="80"/>
      <c r="B27" s="80"/>
      <c r="C27" s="83">
        <v>625004</v>
      </c>
      <c r="D27" s="83" t="s">
        <v>166</v>
      </c>
      <c r="E27" s="83">
        <v>3</v>
      </c>
      <c r="F27" s="83">
        <v>3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</row>
    <row r="28" spans="1:12" ht="12.75" hidden="1">
      <c r="A28" s="80"/>
      <c r="B28" s="80"/>
      <c r="C28" s="83">
        <v>625007</v>
      </c>
      <c r="D28" s="83" t="s">
        <v>223</v>
      </c>
      <c r="E28" s="83">
        <v>5</v>
      </c>
      <c r="F28" s="83">
        <v>5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</row>
    <row r="29" spans="1:12" ht="12.75">
      <c r="A29" s="80"/>
      <c r="B29" s="80"/>
      <c r="C29" s="83">
        <v>637</v>
      </c>
      <c r="D29" s="83" t="s">
        <v>116</v>
      </c>
      <c r="E29" s="83">
        <f>SUM(E30:E31)</f>
        <v>1787</v>
      </c>
      <c r="F29" s="83">
        <f>SUM(F30:F31)</f>
        <v>873</v>
      </c>
      <c r="G29" s="83">
        <v>0</v>
      </c>
      <c r="H29" s="83">
        <f>SUM(H30:H31)</f>
        <v>0</v>
      </c>
      <c r="I29" s="83">
        <f>SUM(I30:I31)</f>
        <v>0</v>
      </c>
      <c r="J29" s="83">
        <v>0</v>
      </c>
      <c r="K29" s="83">
        <v>0</v>
      </c>
      <c r="L29" s="83">
        <v>0</v>
      </c>
    </row>
    <row r="30" spans="1:12" ht="12.75" hidden="1">
      <c r="A30" s="80"/>
      <c r="B30" s="80"/>
      <c r="C30" s="83">
        <v>637002</v>
      </c>
      <c r="D30" s="83" t="s">
        <v>224</v>
      </c>
      <c r="E30" s="83">
        <v>1406</v>
      </c>
      <c r="F30" s="83">
        <v>649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</row>
    <row r="31" spans="1:12" ht="12.75" hidden="1">
      <c r="A31" s="80"/>
      <c r="B31" s="80"/>
      <c r="C31" s="83">
        <v>637027</v>
      </c>
      <c r="D31" s="83" t="s">
        <v>225</v>
      </c>
      <c r="E31" s="83">
        <v>381</v>
      </c>
      <c r="F31" s="83">
        <v>224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</row>
    <row r="32" spans="1:12" ht="12.75">
      <c r="A32" s="80"/>
      <c r="B32" s="80"/>
      <c r="C32" s="83">
        <v>642</v>
      </c>
      <c r="D32" s="83" t="s">
        <v>181</v>
      </c>
      <c r="E32" s="83">
        <f>SUM(E33)</f>
        <v>0</v>
      </c>
      <c r="F32" s="83">
        <f>SUM(F33)</f>
        <v>0</v>
      </c>
      <c r="G32" s="83">
        <v>0</v>
      </c>
      <c r="H32" s="83">
        <f>SUM(H33)</f>
        <v>0</v>
      </c>
      <c r="I32" s="83">
        <f>SUM(I33)</f>
        <v>0</v>
      </c>
      <c r="J32" s="83">
        <v>0</v>
      </c>
      <c r="K32" s="83">
        <v>0</v>
      </c>
      <c r="L32" s="83">
        <f>SUM(L33)</f>
        <v>0</v>
      </c>
    </row>
    <row r="33" spans="1:12" ht="12.75" hidden="1">
      <c r="A33" s="80"/>
      <c r="B33" s="80"/>
      <c r="C33" s="83">
        <v>642024</v>
      </c>
      <c r="D33" s="83" t="s">
        <v>278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</row>
    <row r="34" spans="1:12" ht="12.75">
      <c r="A34" s="92">
        <v>111</v>
      </c>
      <c r="B34" s="80"/>
      <c r="C34" s="83">
        <v>637</v>
      </c>
      <c r="D34" s="83" t="s">
        <v>116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</row>
    <row r="35" spans="1:12" ht="12.75">
      <c r="A35" s="80"/>
      <c r="B35" s="80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33" customHeight="1">
      <c r="A36" s="114"/>
      <c r="B36" s="106" t="s">
        <v>226</v>
      </c>
      <c r="C36" s="112"/>
      <c r="D36" s="103" t="s">
        <v>227</v>
      </c>
      <c r="E36" s="104">
        <f>SUM(E37,E39)</f>
        <v>1717</v>
      </c>
      <c r="F36" s="104">
        <f>SUM(F37,F39)</f>
        <v>923</v>
      </c>
      <c r="G36" s="104">
        <f>SUM(G37,G39)</f>
        <v>705</v>
      </c>
      <c r="H36" s="104">
        <f aca="true" t="shared" si="4" ref="G36:K37">SUM(H37)</f>
        <v>1000</v>
      </c>
      <c r="I36" s="104">
        <f t="shared" si="4"/>
        <v>1000</v>
      </c>
      <c r="J36" s="104">
        <f t="shared" si="4"/>
        <v>1000</v>
      </c>
      <c r="K36" s="104">
        <f t="shared" si="4"/>
        <v>1000</v>
      </c>
      <c r="L36" s="104">
        <f>SUM(L37)</f>
        <v>1000</v>
      </c>
    </row>
    <row r="37" spans="1:12" ht="12.75">
      <c r="A37" s="213" t="s">
        <v>347</v>
      </c>
      <c r="B37" s="80"/>
      <c r="C37" s="83">
        <v>642</v>
      </c>
      <c r="D37" s="83" t="s">
        <v>181</v>
      </c>
      <c r="E37" s="83">
        <v>0</v>
      </c>
      <c r="F37" s="83">
        <v>0</v>
      </c>
      <c r="G37" s="83">
        <f t="shared" si="4"/>
        <v>705</v>
      </c>
      <c r="H37" s="83">
        <f t="shared" si="4"/>
        <v>1000</v>
      </c>
      <c r="I37" s="83">
        <f t="shared" si="4"/>
        <v>1000</v>
      </c>
      <c r="J37" s="83">
        <f t="shared" si="4"/>
        <v>1000</v>
      </c>
      <c r="K37" s="83">
        <f t="shared" si="4"/>
        <v>1000</v>
      </c>
      <c r="L37" s="83">
        <f>SUM(L38)</f>
        <v>1000</v>
      </c>
    </row>
    <row r="38" spans="1:12" ht="12.75" hidden="1">
      <c r="A38" s="80"/>
      <c r="B38" s="80"/>
      <c r="C38" s="83">
        <v>642014</v>
      </c>
      <c r="D38" s="83" t="s">
        <v>348</v>
      </c>
      <c r="E38" s="83">
        <v>0</v>
      </c>
      <c r="F38" s="83">
        <v>0</v>
      </c>
      <c r="G38" s="83">
        <v>705</v>
      </c>
      <c r="H38" s="83">
        <v>1000</v>
      </c>
      <c r="I38" s="83">
        <v>1000</v>
      </c>
      <c r="J38" s="83">
        <v>1000</v>
      </c>
      <c r="K38" s="83">
        <v>1000</v>
      </c>
      <c r="L38" s="83">
        <v>1000</v>
      </c>
    </row>
    <row r="39" spans="1:12" ht="12.75" hidden="1">
      <c r="A39" s="92">
        <v>111</v>
      </c>
      <c r="B39" s="80"/>
      <c r="C39" s="83">
        <v>637006</v>
      </c>
      <c r="D39" s="83" t="s">
        <v>335</v>
      </c>
      <c r="E39" s="83">
        <v>1717</v>
      </c>
      <c r="F39" s="83">
        <v>923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</row>
    <row r="40" spans="1:12" ht="12.75">
      <c r="A40" s="80"/>
      <c r="B40" s="80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ht="18">
      <c r="A41" s="81"/>
      <c r="B41" s="81"/>
      <c r="C41" s="83"/>
      <c r="D41" s="89" t="s">
        <v>135</v>
      </c>
      <c r="E41" s="89">
        <f aca="true" t="shared" si="5" ref="E41:K41">SUM(E36+E23+E5)</f>
        <v>7666</v>
      </c>
      <c r="F41" s="89">
        <f t="shared" si="5"/>
        <v>7003</v>
      </c>
      <c r="G41" s="89">
        <f t="shared" si="5"/>
        <v>6860</v>
      </c>
      <c r="H41" s="89">
        <f t="shared" si="5"/>
        <v>8750</v>
      </c>
      <c r="I41" s="89">
        <f t="shared" si="5"/>
        <v>11650</v>
      </c>
      <c r="J41" s="89">
        <f t="shared" si="5"/>
        <v>13550</v>
      </c>
      <c r="K41" s="89">
        <f t="shared" si="5"/>
        <v>13650</v>
      </c>
      <c r="L41" s="89">
        <f>SUM(L36+L23+L5)</f>
        <v>13650</v>
      </c>
    </row>
  </sheetData>
  <sheetProtection/>
  <mergeCells count="3">
    <mergeCell ref="A1:F1"/>
    <mergeCell ref="A3:D3"/>
    <mergeCell ref="E4:F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421875" style="0" customWidth="1"/>
    <col min="2" max="2" width="9.57421875" style="0" customWidth="1"/>
    <col min="3" max="3" width="11.28125" style="0" customWidth="1"/>
    <col min="4" max="4" width="29.8515625" style="0" customWidth="1"/>
    <col min="6" max="6" width="9.28125" style="0" customWidth="1"/>
  </cols>
  <sheetData>
    <row r="1" spans="1:11" ht="18">
      <c r="A1" s="263" t="s">
        <v>394</v>
      </c>
      <c r="B1" s="263"/>
      <c r="C1" s="263"/>
      <c r="D1" s="263"/>
      <c r="E1" s="263"/>
      <c r="F1" s="263"/>
      <c r="G1" s="131"/>
      <c r="H1" s="131"/>
      <c r="I1" s="131"/>
      <c r="J1" s="131"/>
      <c r="K1" s="131"/>
    </row>
    <row r="2" ht="12.75">
      <c r="B2" s="70"/>
    </row>
    <row r="3" spans="1:12" ht="63.75">
      <c r="A3" s="305" t="s">
        <v>384</v>
      </c>
      <c r="B3" s="305"/>
      <c r="C3" s="305"/>
      <c r="D3" s="305"/>
      <c r="E3" s="75" t="s">
        <v>328</v>
      </c>
      <c r="F3" s="75" t="s">
        <v>339</v>
      </c>
      <c r="G3" s="75" t="s">
        <v>355</v>
      </c>
      <c r="H3" s="75" t="s">
        <v>356</v>
      </c>
      <c r="I3" s="75" t="s">
        <v>357</v>
      </c>
      <c r="J3" s="75" t="s">
        <v>393</v>
      </c>
      <c r="K3" s="75" t="s">
        <v>371</v>
      </c>
      <c r="L3" s="75" t="s">
        <v>372</v>
      </c>
    </row>
    <row r="4" spans="1:12" ht="51">
      <c r="A4" s="77" t="s">
        <v>89</v>
      </c>
      <c r="B4" s="78" t="s">
        <v>92</v>
      </c>
      <c r="C4" s="77" t="s">
        <v>90</v>
      </c>
      <c r="D4" s="77" t="s">
        <v>91</v>
      </c>
      <c r="E4" s="304"/>
      <c r="F4" s="304"/>
      <c r="G4" s="261"/>
      <c r="H4" s="261"/>
      <c r="I4" s="186"/>
      <c r="J4" s="186"/>
      <c r="K4" s="186"/>
      <c r="L4" s="186"/>
    </row>
    <row r="5" spans="1:12" ht="15">
      <c r="A5" s="105"/>
      <c r="B5" s="106" t="s">
        <v>383</v>
      </c>
      <c r="C5" s="103"/>
      <c r="D5" s="103" t="s">
        <v>382</v>
      </c>
      <c r="E5" s="104">
        <v>0</v>
      </c>
      <c r="F5" s="104">
        <v>0</v>
      </c>
      <c r="G5" s="104">
        <v>0</v>
      </c>
      <c r="H5" s="104">
        <f>SUM(H6+H9)</f>
        <v>0</v>
      </c>
      <c r="I5" s="104">
        <f>SUM(I6+I9)</f>
        <v>0</v>
      </c>
      <c r="J5" s="104">
        <f>SUM(J6+J9)</f>
        <v>3000</v>
      </c>
      <c r="K5" s="104">
        <f>SUM(K6+K9)</f>
        <v>2000</v>
      </c>
      <c r="L5" s="104">
        <f>SUM(L6+L9)</f>
        <v>2000</v>
      </c>
    </row>
    <row r="6" spans="1:12" ht="12.75">
      <c r="A6" s="92">
        <v>41</v>
      </c>
      <c r="B6" s="80"/>
      <c r="C6" s="83">
        <v>633</v>
      </c>
      <c r="D6" s="83" t="s">
        <v>103</v>
      </c>
      <c r="E6" s="116">
        <f>E8</f>
        <v>0</v>
      </c>
      <c r="F6" s="116">
        <v>0</v>
      </c>
      <c r="G6" s="83">
        <v>0</v>
      </c>
      <c r="H6" s="83">
        <f>H8+H7</f>
        <v>0</v>
      </c>
      <c r="I6" s="83">
        <f>I8+I7</f>
        <v>0</v>
      </c>
      <c r="J6" s="83">
        <f>J8+J7</f>
        <v>2000</v>
      </c>
      <c r="K6" s="83">
        <f>K8+K7</f>
        <v>1000</v>
      </c>
      <c r="L6" s="83">
        <f>L8+L7</f>
        <v>1000</v>
      </c>
    </row>
    <row r="7" spans="1:12" ht="12.75" hidden="1">
      <c r="A7" s="92"/>
      <c r="B7" s="80"/>
      <c r="C7" s="83">
        <v>633006</v>
      </c>
      <c r="D7" s="83" t="s">
        <v>57</v>
      </c>
      <c r="E7" s="116">
        <v>0</v>
      </c>
      <c r="F7" s="116">
        <v>0</v>
      </c>
      <c r="G7" s="264">
        <v>0</v>
      </c>
      <c r="H7" s="83">
        <v>0</v>
      </c>
      <c r="I7" s="83">
        <v>0</v>
      </c>
      <c r="J7" s="83">
        <v>2000</v>
      </c>
      <c r="K7" s="83">
        <v>1000</v>
      </c>
      <c r="L7" s="83">
        <v>1000</v>
      </c>
    </row>
    <row r="8" spans="1:12" ht="12.75" hidden="1">
      <c r="A8" s="80"/>
      <c r="B8" s="80"/>
      <c r="C8" s="83">
        <v>633007</v>
      </c>
      <c r="D8" s="83" t="s">
        <v>246</v>
      </c>
      <c r="E8" s="116">
        <v>0</v>
      </c>
      <c r="F8" s="116">
        <v>0</v>
      </c>
      <c r="G8" s="264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</row>
    <row r="9" spans="1:12" ht="12.75">
      <c r="A9" s="80"/>
      <c r="B9" s="80"/>
      <c r="C9" s="83">
        <v>637</v>
      </c>
      <c r="D9" s="83" t="s">
        <v>116</v>
      </c>
      <c r="E9" s="83">
        <f>SUM(E10:E10)</f>
        <v>0</v>
      </c>
      <c r="F9" s="83">
        <f>SUM(F10:F10)</f>
        <v>0</v>
      </c>
      <c r="G9" s="264">
        <v>0</v>
      </c>
      <c r="H9" s="83">
        <f>SUM(H10:H10)</f>
        <v>0</v>
      </c>
      <c r="I9" s="83">
        <f>SUM(I10:I10)</f>
        <v>0</v>
      </c>
      <c r="J9" s="83">
        <f>SUM(J10:J10)</f>
        <v>1000</v>
      </c>
      <c r="K9" s="83">
        <f>SUM(K10:K10)</f>
        <v>1000</v>
      </c>
      <c r="L9" s="83">
        <f>SUM(L10:L10)</f>
        <v>1000</v>
      </c>
    </row>
    <row r="10" spans="1:12" ht="12.75" hidden="1">
      <c r="A10" s="80"/>
      <c r="B10" s="80"/>
      <c r="C10" s="83">
        <v>637004</v>
      </c>
      <c r="D10" s="83" t="s">
        <v>62</v>
      </c>
      <c r="E10" s="83">
        <v>0</v>
      </c>
      <c r="F10" s="83">
        <v>0</v>
      </c>
      <c r="G10" s="264">
        <v>0</v>
      </c>
      <c r="H10" s="83">
        <v>0</v>
      </c>
      <c r="I10" s="83">
        <v>0</v>
      </c>
      <c r="J10" s="83">
        <v>1000</v>
      </c>
      <c r="K10" s="83">
        <v>1000</v>
      </c>
      <c r="L10" s="83">
        <v>1000</v>
      </c>
    </row>
    <row r="11" spans="1:12" ht="18">
      <c r="A11" s="81"/>
      <c r="B11" s="81"/>
      <c r="C11" s="83"/>
      <c r="D11" s="89" t="s">
        <v>135</v>
      </c>
      <c r="E11" s="89">
        <v>0</v>
      </c>
      <c r="F11" s="89">
        <v>0</v>
      </c>
      <c r="G11" s="89">
        <v>0</v>
      </c>
      <c r="H11" s="89">
        <f>SUM(H5)</f>
        <v>0</v>
      </c>
      <c r="I11" s="89">
        <f>SUM(I5)</f>
        <v>0</v>
      </c>
      <c r="J11" s="89">
        <f>SUM(J5)</f>
        <v>3000</v>
      </c>
      <c r="K11" s="89">
        <f>SUM(K5)</f>
        <v>2000</v>
      </c>
      <c r="L11" s="89">
        <f>SUM(L5)</f>
        <v>2000</v>
      </c>
    </row>
  </sheetData>
  <sheetProtection/>
  <mergeCells count="2">
    <mergeCell ref="A3:D3"/>
    <mergeCell ref="E4:F4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2020-11-23T12:04:28Z</cp:lastPrinted>
  <dcterms:created xsi:type="dcterms:W3CDTF">2014-11-20T09:02:09Z</dcterms:created>
  <dcterms:modified xsi:type="dcterms:W3CDTF">2020-12-11T08:12:03Z</dcterms:modified>
  <cp:category/>
  <cp:version/>
  <cp:contentType/>
  <cp:contentStatus/>
</cp:coreProperties>
</file>