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4" activeTab="9"/>
  </bookViews>
  <sheets>
    <sheet name="príjmy" sheetId="1" r:id="rId1"/>
    <sheet name="Všeobecné verejné služby" sheetId="2" r:id="rId2"/>
    <sheet name="Ekonomická oblasť" sheetId="3" r:id="rId3"/>
    <sheet name="Ochrana ŽP" sheetId="4" r:id="rId4"/>
    <sheet name="Bývanie a obč.vyb." sheetId="5" r:id="rId5"/>
    <sheet name="Rek.,kul. a náb." sheetId="6" r:id="rId6"/>
    <sheet name="Vzdelávanie" sheetId="7" r:id="rId7"/>
    <sheet name="Sociál.zab." sheetId="8" r:id="rId8"/>
    <sheet name="Poriadok a bez." sheetId="9" r:id="rId9"/>
    <sheet name="Sumár" sheetId="10" r:id="rId10"/>
  </sheets>
  <definedNames>
    <definedName name="Excel_BuiltIn__FilterDatabase_2">#REF!</definedName>
  </definedNames>
  <calcPr fullCalcOnLoad="1"/>
</workbook>
</file>

<file path=xl/comments2.xml><?xml version="1.0" encoding="utf-8"?>
<comments xmlns="http://schemas.openxmlformats.org/spreadsheetml/2006/main">
  <authors>
    <author>admin</author>
    <author>Gan</author>
  </authors>
  <commentList>
    <comment ref="F5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CO, BoZP, revízie + revízie detských ihrísk</t>
        </r>
      </text>
    </comment>
    <comment ref="H5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CO, BoZP, revízie + revízie detských ihrísk, tlač knihy o obci</t>
        </r>
      </text>
    </comment>
    <comment ref="J5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CO, BoZP, revízie + revízie detských ihrísk, spracovanie GDPR</t>
        </r>
      </text>
    </comment>
    <comment ref="H5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Tlač kalendárov, vianočných pozdravov, 
</t>
        </r>
      </text>
    </comment>
    <comment ref="L5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CO, BoZP, revízie + revízie detských ihrísk</t>
        </r>
      </text>
    </comment>
    <comment ref="H96" authorId="1">
      <text>
        <r>
          <rPr>
            <b/>
            <sz val="9"/>
            <rFont val="Tahoma"/>
            <family val="0"/>
          </rPr>
          <t>Gan:</t>
        </r>
        <r>
          <rPr>
            <sz val="9"/>
            <rFont val="Tahoma"/>
            <family val="0"/>
          </rPr>
          <t xml:space="preserve">
vizualizácia dvora-PD</t>
        </r>
      </text>
    </comment>
    <comment ref="G6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protidrogový vlak
</t>
        </r>
      </text>
    </comment>
    <comment ref="J6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záujmové vzdelávanie detí </t>
        </r>
      </text>
    </comment>
    <comment ref="J2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elektronická podateľňa- SWAN, stránka-licenčný poplatok</t>
        </r>
      </text>
    </comment>
    <comment ref="J3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časopis právo pre ROPO a účto pre ROPO, poradca podnikateľa</t>
        </r>
      </text>
    </comment>
    <comment ref="J4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havarijné a zákonné - auto</t>
        </r>
      </text>
    </comment>
    <comment ref="J4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nájom žsr</t>
        </r>
      </text>
    </comment>
    <comment ref="J6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za stravné poukážky</t>
        </r>
      </text>
    </comment>
    <comment ref="J6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GA-SA, ZMO, RVC</t>
        </r>
      </text>
    </comment>
    <comment ref="J7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kontrolórka</t>
        </r>
      </text>
    </comment>
    <comment ref="J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Zvýšenie od 1.1.2020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H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posypový materiál, značky</t>
        </r>
      </text>
    </comment>
    <comment ref="H1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geometrické zameranie hl. ulice, vysporiadanie cesty - VÚC, SPF + vysporiadanie chodníka so žsr</t>
        </r>
      </text>
    </comment>
    <comment ref="H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letná a zimná údržba ciest</t>
        </r>
      </text>
    </comment>
    <comment ref="J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posypový materiál</t>
        </r>
      </text>
    </comment>
    <comment ref="J1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údržba ciet - letná, zimná</t>
        </r>
      </text>
    </comment>
    <comment ref="J1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beh obcou- prenájom značiek</t>
        </r>
      </text>
    </comment>
    <comment ref="J1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pre prípad opravy výtlkov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H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odpadové nádoby</t>
        </r>
      </text>
    </comment>
    <comment ref="H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potreba dokúpenia vriec</t>
        </r>
      </text>
    </comment>
    <comment ref="H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nákup drevín - detské ihrisko </t>
        </r>
      </text>
    </comment>
    <comment ref="J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smetné nádoby</t>
        </r>
      </text>
    </comment>
    <comment ref="J1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vývoz TKO, VKO, oleje-drvenie skládky odpadov</t>
        </r>
      </text>
    </comment>
    <comment ref="J1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sadenice</t>
        </r>
      </text>
    </comment>
  </commentList>
</comments>
</file>

<file path=xl/comments5.xml><?xml version="1.0" encoding="utf-8"?>
<comments xmlns="http://schemas.openxmlformats.org/spreadsheetml/2006/main">
  <authors>
    <author>admin</author>
    <author>Gan</author>
  </authors>
  <commentList>
    <comment ref="E5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cintorín
plot okolo fóku
</t>
        </r>
      </text>
    </comment>
    <comment ref="E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okolie kostola
</t>
        </r>
      </text>
    </comment>
    <comment ref="F5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Suma zahrňa soc. Zázemie domu smútku a revitalizáciu okolia kostola
</t>
        </r>
      </text>
    </comment>
    <comment ref="F5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miestna komunukácia od žsr po žel. priecestie
</t>
        </r>
      </text>
    </comment>
    <comment ref="H3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stavebný, vodoinštalačný, elektroinštalačný a iný spotrebný tovar</t>
        </r>
      </text>
    </comment>
    <comment ref="H4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drvenie konárov</t>
        </r>
      </text>
    </comment>
    <comment ref="H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montáž vianočného osvetlenia, plošina</t>
        </r>
      </text>
    </comment>
    <comment ref="H5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Oplotenie cintorína z ulice+oplotenie zberný dvor
</t>
        </r>
      </text>
    </comment>
    <comment ref="H48" authorId="1">
      <text>
        <r>
          <rPr>
            <b/>
            <sz val="9"/>
            <rFont val="Tahoma"/>
            <family val="0"/>
          </rPr>
          <t>Gan:</t>
        </r>
        <r>
          <rPr>
            <sz val="9"/>
            <rFont val="Tahoma"/>
            <family val="0"/>
          </rPr>
          <t xml:space="preserve">
PD - plot cintorín</t>
        </r>
      </text>
    </comment>
    <comment ref="H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nákup led svietidiel</t>
        </r>
      </text>
    </comment>
    <comment ref="J1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Montáž led osvetlenia+ bežná údržba ostatného osvetlenia</t>
        </r>
      </text>
    </comment>
    <comment ref="J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dokúpenie vianočných dekorácii</t>
        </r>
      </text>
    </comment>
    <comment ref="J3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nákup náradia</t>
        </r>
      </text>
    </comment>
    <comment ref="J3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materiál na opravy, stavebný a iný spotrebný tovar - lanká, silon ..</t>
        </r>
      </text>
    </comment>
    <comment ref="J3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Janko+Lacko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F4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Suma obsahuje aj nákup rastlín, kríkov, sadeníc na dvor KD, lavičiek a košov
</t>
        </r>
      </text>
    </comment>
    <comment ref="F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Ide o údržbu krížov - Vendelín, Nepomucký a sv. trojica</t>
        </r>
      </text>
    </comment>
    <comment ref="H4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rezerva nakoľko sa kazí myčka</t>
        </r>
      </text>
    </comment>
    <comment ref="H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Tlač knihy a rešerš, čistenie odtoku</t>
        </r>
      </text>
    </comment>
    <comment ref="H5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odmena za príspevok do knihy podľa autorského zákona</t>
        </r>
      </text>
    </comment>
    <comment ref="J26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oprava riadiacej jednotky k závlahám</t>
        </r>
      </text>
    </comment>
    <comment ref="J5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autorská odmena za knihu</t>
        </r>
      </text>
    </comment>
    <comment ref="J5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tlač knihy + malovanie KD, čistenie odtoku</t>
        </r>
      </text>
    </comment>
    <comment ref="J4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čiatiace a hygienické potreby, dokúpenie spotrebného tovaru do kuchyne</t>
        </r>
      </text>
    </comment>
    <comment ref="J6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SOZA, SLOVGRAM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H2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koberec malá trieda</t>
        </r>
      </text>
    </comment>
    <comment ref="H2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počítač učiteľky</t>
        </r>
      </text>
    </comment>
    <comment ref="H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výtvarný a pracovný materiál, hračky, kancelársky, čistiace potreby</t>
        </r>
      </text>
    </comment>
    <comment ref="H3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pracovné oblečenie upratovačka a posteľné prádlo</t>
        </r>
      </text>
    </comment>
    <comment ref="H3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oprava plota, údržba dvora</t>
        </r>
      </text>
    </comment>
    <comment ref="J2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tlačiareň+fontána na pitnú vodu
</t>
        </r>
      </text>
    </comment>
    <comment ref="J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výtvarný a pracovný materiál, hračky, kancelársky, čistiace potreby</t>
        </r>
      </text>
    </comment>
    <comment ref="J3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pracovné oblečenie upratovačka a posteľné prádlo</t>
        </r>
      </text>
    </comment>
    <comment ref="J3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oprava plota,</t>
        </r>
      </text>
    </comment>
    <comment ref="L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výtvarný a pracovný materiál, hračky, kancelársky, čistiace potreby</t>
        </r>
      </text>
    </comment>
    <comment ref="L3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pracovné oblečenie upratovačka a posteľné prádlo</t>
        </r>
      </text>
    </comment>
    <comment ref="L3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oprava plota, údržba dvora</t>
        </r>
      </text>
    </comment>
    <comment ref="J3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úprava dvora, revízie, tepovanie
</t>
        </r>
      </text>
    </comment>
    <comment ref="J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Zvýšenie od 1.1.2020 o 10%+1 učiteľka naviac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J26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oprava kamier v prípade poruchy</t>
        </r>
      </text>
    </comment>
  </commentList>
</comments>
</file>

<file path=xl/sharedStrings.xml><?xml version="1.0" encoding="utf-8"?>
<sst xmlns="http://schemas.openxmlformats.org/spreadsheetml/2006/main" count="760" uniqueCount="387">
  <si>
    <t xml:space="preserve">Bežné príjmy </t>
  </si>
  <si>
    <t>Daňové príjmy - dane z príjmov, dane z majetku</t>
  </si>
  <si>
    <t>111 0031</t>
  </si>
  <si>
    <t>Výnos dane z príjmov poukázany územnej samospráve</t>
  </si>
  <si>
    <t>Daň z pozemkov</t>
  </si>
  <si>
    <t>DzN  FO pozemky</t>
  </si>
  <si>
    <t>DzN FO stavby</t>
  </si>
  <si>
    <t>121001 10</t>
  </si>
  <si>
    <t>DzN PO pozemky</t>
  </si>
  <si>
    <t>121002 10</t>
  </si>
  <si>
    <t>DzN PO stavby</t>
  </si>
  <si>
    <t>Daň zo stavieb</t>
  </si>
  <si>
    <t>Daňové príjmy - dane za špecifické služby</t>
  </si>
  <si>
    <t>133 001</t>
  </si>
  <si>
    <t>Za psa</t>
  </si>
  <si>
    <t>133 012</t>
  </si>
  <si>
    <t>Za užívanie verejného priestranstva</t>
  </si>
  <si>
    <t>133 013</t>
  </si>
  <si>
    <t>Za komunálne odpady a drobné stavebné odpady</t>
  </si>
  <si>
    <t>Nedaňové príjmy - príjmy z podnikania a z vlastníctva majetku</t>
  </si>
  <si>
    <t>Z prenajatých pozemkov</t>
  </si>
  <si>
    <t>Z prenajatých budov, priestorov, objektov – Pošta</t>
  </si>
  <si>
    <t>213 002</t>
  </si>
  <si>
    <t>Z prenajatých budov, priestorov, objektov</t>
  </si>
  <si>
    <t>Z prenajatých budov, priestorov, objektov -kultúrny dom</t>
  </si>
  <si>
    <t>212 004 - príjem z prenájmu bytu - príjem ponížený na základe odpredaja bytu do OV.</t>
  </si>
  <si>
    <t>Nedaňové príjmy - administratívne poplatky a iné poplatky a platby</t>
  </si>
  <si>
    <t>Za výherné prístroje</t>
  </si>
  <si>
    <t>Za vydané rozhodnutia</t>
  </si>
  <si>
    <t>Za overovanie podpisov, listín</t>
  </si>
  <si>
    <t>Za vydané rybárske lístky</t>
  </si>
  <si>
    <t>Za výrub stromov</t>
  </si>
  <si>
    <t>Za relácie v miestnom rozhlase</t>
  </si>
  <si>
    <t>Za poskytovanie opatrovateľskej služby</t>
  </si>
  <si>
    <t>Za cinotrínske poplatky</t>
  </si>
  <si>
    <t>Za znečisťovanie ovzdušia</t>
  </si>
  <si>
    <t xml:space="preserve">Nedaňové príjmy - úroky z tuzemských úverov, pôžičiek, návr. fin. výpomocí, vkladov </t>
  </si>
  <si>
    <t>Úroky z tuzemských úverov, pôžičiek, návratných finančných výpomocí, vkladov</t>
  </si>
  <si>
    <t>Ovocné šťavy pre deti MŠ - darovanie</t>
  </si>
  <si>
    <t>Tuzemské bežné granty a transfery</t>
  </si>
  <si>
    <t>Transfér zo ŠR na spoločný stavebný úrad</t>
  </si>
  <si>
    <t>Transfér zo štátneho rozpočtu na cestnú dopravu a miestu komun.</t>
  </si>
  <si>
    <t>Transfér zo štátneho rozpočtu na životné prostredie</t>
  </si>
  <si>
    <t>Transfér na úsek Mš zo ŠR</t>
  </si>
  <si>
    <t>Transfér na vojnové hroby</t>
  </si>
  <si>
    <t>Transfér zo štátneho rozpočtu na úsek evidencie obyvateľstva</t>
  </si>
  <si>
    <t>Voľby do NR SR</t>
  </si>
  <si>
    <t>Bežné príjmy spolu:</t>
  </si>
  <si>
    <t xml:space="preserve">Kapitálové príjmy </t>
  </si>
  <si>
    <t>Kapitálové príjmy</t>
  </si>
  <si>
    <t xml:space="preserve">Z predaja </t>
  </si>
  <si>
    <t>Kapitálové príjmy spolu:</t>
  </si>
  <si>
    <t>Príjmové finančné operácie</t>
  </si>
  <si>
    <t>Príjmy z ostatných finančných operácií</t>
  </si>
  <si>
    <t>Zostatok prostriedkov z predchádzajúcich rokov</t>
  </si>
  <si>
    <t>Rozpočtové príjmy spolu</t>
  </si>
  <si>
    <t>Reprezentačné</t>
  </si>
  <si>
    <t>Odmeny</t>
  </si>
  <si>
    <t>Všeobecný materiál</t>
  </si>
  <si>
    <t>Osobný príplatok</t>
  </si>
  <si>
    <t>Poistné a príspevok do poisťovní</t>
  </si>
  <si>
    <t>Vodné a stočné</t>
  </si>
  <si>
    <t>Knihy, časopisy</t>
  </si>
  <si>
    <t>Všeobecné služby</t>
  </si>
  <si>
    <t>Tarifný plat</t>
  </si>
  <si>
    <t>Stravovanie</t>
  </si>
  <si>
    <t>Prídel do sociálneho fondu</t>
  </si>
  <si>
    <t>Za vypožičanie svadobky</t>
  </si>
  <si>
    <t>Za súťažné podklady</t>
  </si>
  <si>
    <t>Príjem za zberné suroviny</t>
  </si>
  <si>
    <t>Poplatky z predaja smetných nádob</t>
  </si>
  <si>
    <t>Prevod prostriedkov z peňažných fondov</t>
  </si>
  <si>
    <t>Ostatné poplatky</t>
  </si>
  <si>
    <t>Poplatky a platby za predaj výrobkov, tovarov a služieb</t>
  </si>
  <si>
    <t>Transfér na voľby do európskeho parlamentu</t>
  </si>
  <si>
    <t>Transfér na voľby do VÚC</t>
  </si>
  <si>
    <t>Poistné a príspevky do poisťovní</t>
  </si>
  <si>
    <t>Nemocenské poistenie</t>
  </si>
  <si>
    <t>Starobné poistenie</t>
  </si>
  <si>
    <t>Úrazové poistenie</t>
  </si>
  <si>
    <t>Invalidné poistenie</t>
  </si>
  <si>
    <t>Poistenie v nezamestnanosti</t>
  </si>
  <si>
    <t>Diaľničná známka</t>
  </si>
  <si>
    <t>Z prenajatých strojov, prístrojov a zariadení</t>
  </si>
  <si>
    <t>Transfér z rozpočtu obce - ŠJ</t>
  </si>
  <si>
    <t>Poistenie</t>
  </si>
  <si>
    <t>Provízia</t>
  </si>
  <si>
    <t>Zrážková daň</t>
  </si>
  <si>
    <t>Transfér z MAS Dudváh</t>
  </si>
  <si>
    <t>Všeobecné verejné služby</t>
  </si>
  <si>
    <t>Zdroj</t>
  </si>
  <si>
    <t>Ekonomická klasifikácia</t>
  </si>
  <si>
    <t>Názov</t>
  </si>
  <si>
    <t>Funkčná klasifikácia</t>
  </si>
  <si>
    <t>01.1.1.</t>
  </si>
  <si>
    <t>Tovary s služby</t>
  </si>
  <si>
    <t>Mzdy,platy a ostatné osobné vyr.</t>
  </si>
  <si>
    <t>VŠZP</t>
  </si>
  <si>
    <t>Ostatné poisťovne</t>
  </si>
  <si>
    <t>Poistenie do RFS</t>
  </si>
  <si>
    <t>Cestovné náhrady</t>
  </si>
  <si>
    <t>Tuzemské cestovné náhrady</t>
  </si>
  <si>
    <t>Energie, voda a komunikácie</t>
  </si>
  <si>
    <t xml:space="preserve">Energie </t>
  </si>
  <si>
    <t>Materiál</t>
  </si>
  <si>
    <t>Výpočtová technika - nákup</t>
  </si>
  <si>
    <t>Prevádzkové stroje, prístroje</t>
  </si>
  <si>
    <t>Dopravné</t>
  </si>
  <si>
    <t>Palivá, oleje</t>
  </si>
  <si>
    <t>Servis, údržba</t>
  </si>
  <si>
    <t>Rutinná a štandardná údržba</t>
  </si>
  <si>
    <t>Výpočtovej techniky</t>
  </si>
  <si>
    <t>Prevádzkových strojov, príst.</t>
  </si>
  <si>
    <t>Budov, objektov</t>
  </si>
  <si>
    <t>Softvéru - update</t>
  </si>
  <si>
    <t>Nájomné za nájom</t>
  </si>
  <si>
    <t>Nájom za budovy, objekty</t>
  </si>
  <si>
    <t>Služby</t>
  </si>
  <si>
    <t>Školenia, semináre, kurzy</t>
  </si>
  <si>
    <t>Spracov. Súťaž. Podkladov</t>
  </si>
  <si>
    <t>Propagácia, reklama, inzercia</t>
  </si>
  <si>
    <t>Špeciálne služby - advokát, geod.</t>
  </si>
  <si>
    <t>Poplatky a odvody</t>
  </si>
  <si>
    <t>Poistné majetku</t>
  </si>
  <si>
    <t>Odmeny a príspevky poslanci OZ</t>
  </si>
  <si>
    <t>Odmeny zamest. Mimo prac.pom</t>
  </si>
  <si>
    <t>Reprezentačné výdavky - catter.</t>
  </si>
  <si>
    <t>Bežné transfery</t>
  </si>
  <si>
    <t>Transfér do VÚC</t>
  </si>
  <si>
    <t>Členské príspevky</t>
  </si>
  <si>
    <t>01.1.2.</t>
  </si>
  <si>
    <t>Finančné a rozpočtové záležitosti</t>
  </si>
  <si>
    <t>Audítorské služby</t>
  </si>
  <si>
    <t>01.6.0.</t>
  </si>
  <si>
    <t>Všeobecné verejné služby inde neklasifikované</t>
  </si>
  <si>
    <t>Výkonné a zákonodárne orgány</t>
  </si>
  <si>
    <t>SPOLU</t>
  </si>
  <si>
    <t>Cestná doprava</t>
  </si>
  <si>
    <t>04.5.1.</t>
  </si>
  <si>
    <t>Údržba budov, objektov</t>
  </si>
  <si>
    <t>Prenájom doprav. Značiek</t>
  </si>
  <si>
    <t>04.4.3.</t>
  </si>
  <si>
    <t>Výstavba</t>
  </si>
  <si>
    <t>Tovary a služby</t>
  </si>
  <si>
    <t>Ekonomická oblasť</t>
  </si>
  <si>
    <t>Ochrana životného prostredia</t>
  </si>
  <si>
    <t>05.1.0.</t>
  </si>
  <si>
    <t>Nakladanie s odpadmi</t>
  </si>
  <si>
    <t>Všeobecné služby - vývoz</t>
  </si>
  <si>
    <t>Vývoz separovaného odpadu</t>
  </si>
  <si>
    <t>05.4.0.</t>
  </si>
  <si>
    <t>Ochrana prírody a krajiny</t>
  </si>
  <si>
    <t>Transfery jednotlivcom</t>
  </si>
  <si>
    <t>Zemné práce + odchyt psov</t>
  </si>
  <si>
    <t>Transfér pre SZZ</t>
  </si>
  <si>
    <t>Bývanie a občianska vybavenosť</t>
  </si>
  <si>
    <t>06.4.0.</t>
  </si>
  <si>
    <t>Verejné osvetlenie</t>
  </si>
  <si>
    <t>Energie, voda, komunikácie</t>
  </si>
  <si>
    <t>Elektrina</t>
  </si>
  <si>
    <t>Údržba verejného osvetlenia</t>
  </si>
  <si>
    <t>06.2.0.</t>
  </si>
  <si>
    <t>Energia, voda a komunikácie</t>
  </si>
  <si>
    <t>Pracovné odevy, obuv</t>
  </si>
  <si>
    <t>Palivá ako zdroj energie</t>
  </si>
  <si>
    <t>Starobné</t>
  </si>
  <si>
    <t>Úrazové</t>
  </si>
  <si>
    <t>Invalidné</t>
  </si>
  <si>
    <t>Rozvoj obcí-cintorín,VP</t>
  </si>
  <si>
    <t>Rekreácia, kultúra a náboženstvo</t>
  </si>
  <si>
    <t>08.1.0.</t>
  </si>
  <si>
    <t>Rekreačné a športové služby</t>
  </si>
  <si>
    <t>Mzdy, platy, ostatné osob.vyrov.</t>
  </si>
  <si>
    <t>Tarifný plat, funkčný plat</t>
  </si>
  <si>
    <t>Nemocenské</t>
  </si>
  <si>
    <t>FK Slovan</t>
  </si>
  <si>
    <t>DHZ</t>
  </si>
  <si>
    <t>08.2.0.</t>
  </si>
  <si>
    <t>Kultúrne služby</t>
  </si>
  <si>
    <t>Údržba pomníkov</t>
  </si>
  <si>
    <t>Knihy, časopisy-knižnica</t>
  </si>
  <si>
    <t>Konkurzy a súťaže</t>
  </si>
  <si>
    <t>Transféry jednotlivcom</t>
  </si>
  <si>
    <t>Jednota dôchodcov</t>
  </si>
  <si>
    <t>Mládež Gáň</t>
  </si>
  <si>
    <t>Vysielacie a vydavateľské služby - rozhlas</t>
  </si>
  <si>
    <t>08.3.0.</t>
  </si>
  <si>
    <t>Poplatok za rozhlas</t>
  </si>
  <si>
    <t>Údržba rozhlasu</t>
  </si>
  <si>
    <t>Koncesionárske poplatky</t>
  </si>
  <si>
    <t>08.4.0.</t>
  </si>
  <si>
    <t>Náboženské a iné spoloč. Služby</t>
  </si>
  <si>
    <t>Rímskokatolícka cirkev</t>
  </si>
  <si>
    <t>Katolícka jednota</t>
  </si>
  <si>
    <t>08.6.0.</t>
  </si>
  <si>
    <t>Rekreácia, kultúra a nábož. Inde neklasif.-kronika</t>
  </si>
  <si>
    <t>Poistné a príspevky do poisť.</t>
  </si>
  <si>
    <t>Odmeny pracov. Mimo prac.pom.</t>
  </si>
  <si>
    <t>Vzdelávanie</t>
  </si>
  <si>
    <t>09.1.1.1.</t>
  </si>
  <si>
    <t>Predprimárne vzdelávanie</t>
  </si>
  <si>
    <t>Mzdy, platy, ostatné vyrov.</t>
  </si>
  <si>
    <t>Ostatné príplatky</t>
  </si>
  <si>
    <t>Pracovné odev, pomôcky</t>
  </si>
  <si>
    <t>Strojov, prístrojov</t>
  </si>
  <si>
    <t>Odmeny mimo prac. Pomeru</t>
  </si>
  <si>
    <t>09.6.0.1.</t>
  </si>
  <si>
    <t>Školská jedáleň</t>
  </si>
  <si>
    <t>Mzdy, platy a iné vyrovnania</t>
  </si>
  <si>
    <t>Tarifný, funkčný plat</t>
  </si>
  <si>
    <t>Poistné a príspevok poisťovniam</t>
  </si>
  <si>
    <t>Prevádzkových strojov.</t>
  </si>
  <si>
    <t>Softvér - update</t>
  </si>
  <si>
    <t>Školenia</t>
  </si>
  <si>
    <t>Sociálne zabezpečenie</t>
  </si>
  <si>
    <t>10.2.0.</t>
  </si>
  <si>
    <t>Staroba - OS</t>
  </si>
  <si>
    <t xml:space="preserve">Poistné </t>
  </si>
  <si>
    <t>Služby posudkového lekára</t>
  </si>
  <si>
    <t>Príspevok na stravovanie</t>
  </si>
  <si>
    <t>Vianočné poukážky</t>
  </si>
  <si>
    <t>10.4.0.</t>
  </si>
  <si>
    <t>Rodina a deti</t>
  </si>
  <si>
    <t>Poistné</t>
  </si>
  <si>
    <t>do RFS</t>
  </si>
  <si>
    <t>Letný tábor</t>
  </si>
  <si>
    <t>Odmeny -animátorky</t>
  </si>
  <si>
    <t>10.7.0.</t>
  </si>
  <si>
    <t>Sociálna pomoc občanov v hmot. Núdzi</t>
  </si>
  <si>
    <t>Softvér</t>
  </si>
  <si>
    <t>Prevádzkové stroje, príst.,zar.</t>
  </si>
  <si>
    <t>Interiérové vybavenie</t>
  </si>
  <si>
    <t>Prevádzkové stroje, príst., zar.</t>
  </si>
  <si>
    <t>Výpočtová technika</t>
  </si>
  <si>
    <t>BR</t>
  </si>
  <si>
    <t>KR</t>
  </si>
  <si>
    <t>Spolu</t>
  </si>
  <si>
    <t>Príjmy</t>
  </si>
  <si>
    <t>Výdavky</t>
  </si>
  <si>
    <t>z toho</t>
  </si>
  <si>
    <t>Ochrana ŽP</t>
  </si>
  <si>
    <t>Bežný rozpočet</t>
  </si>
  <si>
    <t>Kapitálový rozpočet</t>
  </si>
  <si>
    <t>Finančné operácie</t>
  </si>
  <si>
    <t>Verejný poriadok a bezpečnosť</t>
  </si>
  <si>
    <t>03.2.0.</t>
  </si>
  <si>
    <t>Ochrana pred požiarmi</t>
  </si>
  <si>
    <t>Výstroj a výzbroj</t>
  </si>
  <si>
    <t>Palivá, mazivá, oleje</t>
  </si>
  <si>
    <t>Servis, údržba, opravy</t>
  </si>
  <si>
    <t>Poistenie vozidla</t>
  </si>
  <si>
    <t>Kapitálové výdavky</t>
  </si>
  <si>
    <t>Nákup strojov, prístrojov</t>
  </si>
  <si>
    <t>Prevádzkových strojov</t>
  </si>
  <si>
    <t>03.6.0.</t>
  </si>
  <si>
    <t>Verejný poriadok a bezp. Inde neklasif. -kamer.</t>
  </si>
  <si>
    <t>Telekomunikačnej techniky</t>
  </si>
  <si>
    <t>Realizácia stavieb a ich tech.</t>
  </si>
  <si>
    <t>Prístavby, nadstavby</t>
  </si>
  <si>
    <t>Nákup strojov, prístrojov, zar.</t>
  </si>
  <si>
    <t>Prevádzkových strojov, príst..</t>
  </si>
  <si>
    <t>Prípravné a projekt.dokum.</t>
  </si>
  <si>
    <t>Realizácia stavieb</t>
  </si>
  <si>
    <t>Realizácia nových stavieb</t>
  </si>
  <si>
    <t>Rekonštrukcia a moderniz.</t>
  </si>
  <si>
    <t>Nákup pozemkov a nehmot. Ak.</t>
  </si>
  <si>
    <t>Pozemov</t>
  </si>
  <si>
    <t>Nákup strojov,príst. A zariadení</t>
  </si>
  <si>
    <t>Realizácia stavieb a techn.zh.</t>
  </si>
  <si>
    <t>Realizácia stavieb a tech. Zh.</t>
  </si>
  <si>
    <t>Nových stavieb</t>
  </si>
  <si>
    <t>Rekonštrukcia a modernizácia</t>
  </si>
  <si>
    <t>Prípravná a projektová dok.</t>
  </si>
  <si>
    <t>Realizácia stavieb a tech.zh.</t>
  </si>
  <si>
    <t>Prípravná a projekt. Dokum.</t>
  </si>
  <si>
    <t>Verejný poriadok a bezp. Inde neklasif.-kamery</t>
  </si>
  <si>
    <t>Energie</t>
  </si>
  <si>
    <t>Údržba</t>
  </si>
  <si>
    <t>Softvéru</t>
  </si>
  <si>
    <t>Náhradná starostlivosť o dieťa</t>
  </si>
  <si>
    <t>Všeob. verejné sl.</t>
  </si>
  <si>
    <t>Poriad. a bezp.</t>
  </si>
  <si>
    <t>Býv. a obč. vybav.</t>
  </si>
  <si>
    <t>Rekr., kult. a nábož.</t>
  </si>
  <si>
    <t>Sociálne zabez.</t>
  </si>
  <si>
    <t>Telekomunikačná technika</t>
  </si>
  <si>
    <t>Rekonštrukcia  a moderniz.</t>
  </si>
  <si>
    <t>Štúdie, expertízy, posudky</t>
  </si>
  <si>
    <t>Bežné výdavky - voľby</t>
  </si>
  <si>
    <t>Školenia, kurzy</t>
  </si>
  <si>
    <t xml:space="preserve">Všeobecný materiál </t>
  </si>
  <si>
    <t>Pracovné odevy</t>
  </si>
  <si>
    <t>Nákup pozemkov</t>
  </si>
  <si>
    <t>Zberný dvor</t>
  </si>
  <si>
    <t>Rekonštrukcia a moder.</t>
  </si>
  <si>
    <t>Prebytok/schodok rozpočtu</t>
  </si>
  <si>
    <t>Transfér DPO SR</t>
  </si>
  <si>
    <t>Doborpisy</t>
  </si>
  <si>
    <t>Transfér ÚPSVaR</t>
  </si>
  <si>
    <t>Údržba techniky</t>
  </si>
  <si>
    <t>Údržba krížov</t>
  </si>
  <si>
    <t>Mateiál</t>
  </si>
  <si>
    <t>Nákup výpočt.tech. - notebook</t>
  </si>
  <si>
    <t>Nákup strojov, prístrojov..</t>
  </si>
  <si>
    <t>Spracovanie súťaž. Podklad.</t>
  </si>
  <si>
    <t>Voľby prezidenta SR, referendum</t>
  </si>
  <si>
    <t>Transfér z PPA - DPH</t>
  </si>
  <si>
    <t>Zo splátok úverov, pôžičiek</t>
  </si>
  <si>
    <t>Nákup strojov</t>
  </si>
  <si>
    <t>Prípravné práce</t>
  </si>
  <si>
    <t>Rozpočet rok 2019</t>
  </si>
  <si>
    <t>Skutočnosť 2016</t>
  </si>
  <si>
    <t>Za stravné</t>
  </si>
  <si>
    <t>Z odvodov z hazardných hier</t>
  </si>
  <si>
    <t>Telekomunikačné šlužby</t>
  </si>
  <si>
    <t>Poštové služby</t>
  </si>
  <si>
    <t>Telekomunikačné služby</t>
  </si>
  <si>
    <t>Skutočnosť  2016</t>
  </si>
  <si>
    <t>Potraviny</t>
  </si>
  <si>
    <t>Poplatky</t>
  </si>
  <si>
    <t>Cestovné</t>
  </si>
  <si>
    <t>Tuzemské cestovné</t>
  </si>
  <si>
    <t>Návrh Rozpočet 2019</t>
  </si>
  <si>
    <t>Darčeková poukážka -uvítanie</t>
  </si>
  <si>
    <t>Slutočnosť 2016</t>
  </si>
  <si>
    <t>Iné príjmové finančné operácie</t>
  </si>
  <si>
    <t>Dlhodobé - zádržné</t>
  </si>
  <si>
    <t>Za platby v MŠ – školné a hrobové miesta</t>
  </si>
  <si>
    <t>Z náhrad poistného plnenia</t>
  </si>
  <si>
    <t>Recyklačný fond</t>
  </si>
  <si>
    <t>Na odchodné</t>
  </si>
  <si>
    <t>Skutočnosť r. 2016</t>
  </si>
  <si>
    <t>Komunikačná infraštruktúra</t>
  </si>
  <si>
    <t>Odmeny a príspevky</t>
  </si>
  <si>
    <t>Špeciálne služby</t>
  </si>
  <si>
    <t>Skutočnosť 2017</t>
  </si>
  <si>
    <t>Skutočnosť rok 2017</t>
  </si>
  <si>
    <t>Rozpočet 2021</t>
  </si>
  <si>
    <t>Skutočnosť r. 2017</t>
  </si>
  <si>
    <t>Zahraničné cestovné náhrady</t>
  </si>
  <si>
    <t>Vodné, stočné</t>
  </si>
  <si>
    <t>Poistné do ostatných zdrav. Pois.</t>
  </si>
  <si>
    <t>Jednotlivci</t>
  </si>
  <si>
    <t>Náhrady</t>
  </si>
  <si>
    <t>Prípravné a projektové práce</t>
  </si>
  <si>
    <t>Realizácia stavieb a ich tech.zh.</t>
  </si>
  <si>
    <t>Návrh Rozpočet r. 2020</t>
  </si>
  <si>
    <t>Návrh Rozpočet rok 2021</t>
  </si>
  <si>
    <t xml:space="preserve">  </t>
  </si>
  <si>
    <t>Skutočnosť 2018</t>
  </si>
  <si>
    <t>Očakávaná skutočnosť 2019</t>
  </si>
  <si>
    <t>Návrh Rozpočet rok 2022</t>
  </si>
  <si>
    <t>Rozpočet rok 2020</t>
  </si>
  <si>
    <t>Rozpočet 2022</t>
  </si>
  <si>
    <t xml:space="preserve">V vratiek </t>
  </si>
  <si>
    <t>Transfér na voľby do sam. Obcí, sčítanie</t>
  </si>
  <si>
    <t>Slutočnosť 2018</t>
  </si>
  <si>
    <t xml:space="preserve">       Rozpočet 2019</t>
  </si>
  <si>
    <t>Návrh rozpočet  2021</t>
  </si>
  <si>
    <t>Návrh      Rozpočet 2022</t>
  </si>
  <si>
    <t>Občianskemu združeniu,nadácii</t>
  </si>
  <si>
    <t>Rozpočet 2019</t>
  </si>
  <si>
    <t>Návrh rozpočtu 2021</t>
  </si>
  <si>
    <t>Návrh     Rozpočet 2022</t>
  </si>
  <si>
    <t>Návrh rozpočet 2021</t>
  </si>
  <si>
    <t>Návrh Rozočet 2021</t>
  </si>
  <si>
    <t>Návrh    Rozpočet 2022</t>
  </si>
  <si>
    <t>Návrh Rozpočet 2021</t>
  </si>
  <si>
    <t>Očakávaná skutočnos ť2019</t>
  </si>
  <si>
    <t>Návrh   Rozpočet 2022</t>
  </si>
  <si>
    <t>Rozpočtovej organizácii</t>
  </si>
  <si>
    <t>Rodina a priatelia</t>
  </si>
  <si>
    <t>72f</t>
  </si>
  <si>
    <t>72f,111</t>
  </si>
  <si>
    <t>72h</t>
  </si>
  <si>
    <t>Jednotlivcovi-hmotná núdza</t>
  </si>
  <si>
    <t xml:space="preserve">Ostatné nehmotné aktíva </t>
  </si>
  <si>
    <t>Skutočnosť r. 2018</t>
  </si>
  <si>
    <t>09.6.0.1</t>
  </si>
  <si>
    <t>Rozpočet r. 2019</t>
  </si>
  <si>
    <t>41,72f,111</t>
  </si>
  <si>
    <t>41,72f</t>
  </si>
  <si>
    <t>Rozpočet obce Gáň na roky 2020-2022</t>
  </si>
  <si>
    <t>Rozpočet 2020</t>
  </si>
  <si>
    <t xml:space="preserve"> Rozpočet 2020</t>
  </si>
  <si>
    <t xml:space="preserve"> ROZPOČET obce GÁŇ  NA ROKY 2020-2022</t>
  </si>
  <si>
    <t>Rozpočet na rok 2020-2022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</si>
</sst>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yy"/>
    <numFmt numFmtId="173" formatCode="dd/mm/yy"/>
    <numFmt numFmtId="174" formatCode="#,##0.00&quot;,Sk&quot;;[Red]\-#,##0.00&quot;,Sk&quot;"/>
    <numFmt numFmtId="175" formatCode="0.0"/>
    <numFmt numFmtId="176" formatCode="\P\r\a\vd\a;&quot;Pravda&quot;;&quot;Nepravda&quot;"/>
    <numFmt numFmtId="177" formatCode="[$€-2]\ #\ ##,000_);[Red]\([$¥€-2]\ #\ ##,0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Tahoma"/>
      <family val="0"/>
    </font>
    <font>
      <b/>
      <sz val="9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/>
      <top style="thin"/>
      <bottom style="thin"/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double"/>
      <right style="double"/>
      <top style="thin">
        <color indexed="8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thin"/>
      <right style="double"/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thin">
        <color indexed="8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 style="thin"/>
    </border>
    <border>
      <left style="double">
        <color indexed="8"/>
      </left>
      <right style="double"/>
      <top>
        <color indexed="63"/>
      </top>
      <bottom style="thin"/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4" fontId="0" fillId="0" borderId="0" applyFill="0" applyBorder="0" applyAlignment="0" applyProtection="0"/>
    <xf numFmtId="169" fontId="0" fillId="0" borderId="0" applyFill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2" borderId="8" applyNumberFormat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17" borderId="11" xfId="0" applyFont="1" applyFill="1" applyBorder="1" applyAlignment="1">
      <alignment horizontal="left" vertical="center"/>
    </xf>
    <xf numFmtId="0" fontId="20" fillId="17" borderId="12" xfId="0" applyFont="1" applyFill="1" applyBorder="1" applyAlignment="1">
      <alignment horizontal="left" vertical="center"/>
    </xf>
    <xf numFmtId="0" fontId="21" fillId="17" borderId="13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/>
    </xf>
    <xf numFmtId="0" fontId="21" fillId="18" borderId="17" xfId="0" applyFont="1" applyFill="1" applyBorder="1" applyAlignment="1">
      <alignment horizontal="left"/>
    </xf>
    <xf numFmtId="0" fontId="20" fillId="18" borderId="18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23" fillId="0" borderId="0" xfId="0" applyFont="1" applyFill="1" applyAlignment="1">
      <alignment/>
    </xf>
    <xf numFmtId="3" fontId="20" fillId="0" borderId="17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1" fillId="18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3" fontId="20" fillId="0" borderId="15" xfId="0" applyNumberFormat="1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20" xfId="0" applyFont="1" applyFill="1" applyBorder="1" applyAlignment="1">
      <alignment/>
    </xf>
    <xf numFmtId="0" fontId="21" fillId="19" borderId="21" xfId="0" applyFont="1" applyFill="1" applyBorder="1" applyAlignment="1">
      <alignment horizontal="left"/>
    </xf>
    <xf numFmtId="0" fontId="21" fillId="19" borderId="22" xfId="0" applyFont="1" applyFill="1" applyBorder="1" applyAlignment="1">
      <alignment/>
    </xf>
    <xf numFmtId="0" fontId="21" fillId="0" borderId="23" xfId="0" applyFont="1" applyFill="1" applyBorder="1" applyAlignment="1">
      <alignment horizontal="left"/>
    </xf>
    <xf numFmtId="0" fontId="21" fillId="0" borderId="23" xfId="0" applyFont="1" applyFill="1" applyBorder="1" applyAlignment="1">
      <alignment/>
    </xf>
    <xf numFmtId="0" fontId="21" fillId="17" borderId="10" xfId="0" applyFont="1" applyFill="1" applyBorder="1" applyAlignment="1">
      <alignment horizontal="left"/>
    </xf>
    <xf numFmtId="0" fontId="20" fillId="17" borderId="0" xfId="0" applyFont="1" applyFill="1" applyBorder="1" applyAlignment="1">
      <alignment horizontal="center" wrapText="1"/>
    </xf>
    <xf numFmtId="0" fontId="20" fillId="19" borderId="22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17" borderId="24" xfId="0" applyFont="1" applyFill="1" applyBorder="1" applyAlignment="1">
      <alignment horizontal="left"/>
    </xf>
    <xf numFmtId="0" fontId="20" fillId="17" borderId="25" xfId="0" applyFont="1" applyFill="1" applyBorder="1" applyAlignment="1">
      <alignment horizontal="center" wrapText="1"/>
    </xf>
    <xf numFmtId="0" fontId="21" fillId="19" borderId="17" xfId="0" applyFont="1" applyFill="1" applyBorder="1" applyAlignment="1">
      <alignment horizontal="left"/>
    </xf>
    <xf numFmtId="0" fontId="20" fillId="19" borderId="18" xfId="0" applyFont="1" applyFill="1" applyBorder="1" applyAlignment="1">
      <alignment/>
    </xf>
    <xf numFmtId="0" fontId="21" fillId="0" borderId="17" xfId="0" applyFont="1" applyFill="1" applyBorder="1" applyAlignment="1">
      <alignment horizontal="left"/>
    </xf>
    <xf numFmtId="0" fontId="24" fillId="10" borderId="17" xfId="0" applyFont="1" applyFill="1" applyBorder="1" applyAlignment="1">
      <alignment horizontal="left"/>
    </xf>
    <xf numFmtId="0" fontId="0" fillId="10" borderId="18" xfId="0" applyFont="1" applyFill="1" applyBorder="1" applyAlignment="1">
      <alignment/>
    </xf>
    <xf numFmtId="0" fontId="24" fillId="17" borderId="21" xfId="0" applyFont="1" applyFill="1" applyBorder="1" applyAlignment="1">
      <alignment horizontal="left"/>
    </xf>
    <xf numFmtId="0" fontId="20" fillId="17" borderId="26" xfId="0" applyFont="1" applyFill="1" applyBorder="1" applyAlignment="1">
      <alignment/>
    </xf>
    <xf numFmtId="0" fontId="18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3" fontId="22" fillId="18" borderId="14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3" fontId="20" fillId="0" borderId="28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3" fontId="22" fillId="18" borderId="28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3" fontId="21" fillId="18" borderId="28" xfId="0" applyNumberFormat="1" applyFont="1" applyFill="1" applyBorder="1" applyAlignment="1">
      <alignment horizontal="center"/>
    </xf>
    <xf numFmtId="3" fontId="21" fillId="19" borderId="31" xfId="0" applyNumberFormat="1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3" fontId="21" fillId="19" borderId="28" xfId="0" applyNumberFormat="1" applyFont="1" applyFill="1" applyBorder="1" applyAlignment="1">
      <alignment horizontal="center"/>
    </xf>
    <xf numFmtId="3" fontId="21" fillId="0" borderId="28" xfId="0" applyNumberFormat="1" applyFont="1" applyFill="1" applyBorder="1" applyAlignment="1">
      <alignment horizontal="center"/>
    </xf>
    <xf numFmtId="3" fontId="24" fillId="10" borderId="28" xfId="0" applyNumberFormat="1" applyFont="1" applyFill="1" applyBorder="1" applyAlignment="1">
      <alignment horizontal="center"/>
    </xf>
    <xf numFmtId="3" fontId="24" fillId="17" borderId="3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20" fillId="0" borderId="32" xfId="0" applyNumberFormat="1" applyFont="1" applyFill="1" applyBorder="1" applyAlignment="1">
      <alignment horizontal="left"/>
    </xf>
    <xf numFmtId="0" fontId="20" fillId="0" borderId="33" xfId="0" applyFont="1" applyFill="1" applyBorder="1" applyAlignment="1">
      <alignment/>
    </xf>
    <xf numFmtId="0" fontId="20" fillId="0" borderId="34" xfId="0" applyFont="1" applyFill="1" applyBorder="1" applyAlignment="1">
      <alignment horizontal="center"/>
    </xf>
    <xf numFmtId="0" fontId="20" fillId="20" borderId="18" xfId="0" applyFont="1" applyFill="1" applyBorder="1" applyAlignment="1">
      <alignment/>
    </xf>
    <xf numFmtId="0" fontId="20" fillId="20" borderId="17" xfId="0" applyFont="1" applyFill="1" applyBorder="1" applyAlignment="1">
      <alignment horizontal="left"/>
    </xf>
    <xf numFmtId="3" fontId="20" fillId="20" borderId="28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9" fillId="21" borderId="35" xfId="0" applyFont="1" applyFill="1" applyBorder="1" applyAlignment="1">
      <alignment vertical="center" wrapText="1" shrinkToFit="1"/>
    </xf>
    <xf numFmtId="0" fontId="19" fillId="21" borderId="36" xfId="0" applyFont="1" applyFill="1" applyBorder="1" applyAlignment="1">
      <alignment vertical="center" wrapText="1" shrinkToFit="1"/>
    </xf>
    <xf numFmtId="0" fontId="19" fillId="21" borderId="35" xfId="0" applyFont="1" applyFill="1" applyBorder="1" applyAlignment="1">
      <alignment wrapText="1"/>
    </xf>
    <xf numFmtId="0" fontId="19" fillId="21" borderId="35" xfId="0" applyNumberFormat="1" applyFont="1" applyFill="1" applyBorder="1" applyAlignment="1">
      <alignment wrapText="1"/>
    </xf>
    <xf numFmtId="0" fontId="20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0" fillId="0" borderId="39" xfId="0" applyFont="1" applyBorder="1" applyAlignment="1">
      <alignment/>
    </xf>
    <xf numFmtId="0" fontId="0" fillId="0" borderId="35" xfId="0" applyBorder="1" applyAlignment="1">
      <alignment/>
    </xf>
    <xf numFmtId="3" fontId="20" fillId="0" borderId="40" xfId="0" applyNumberFormat="1" applyFont="1" applyBorder="1" applyAlignment="1">
      <alignment/>
    </xf>
    <xf numFmtId="0" fontId="20" fillId="0" borderId="40" xfId="0" applyFont="1" applyBorder="1" applyAlignment="1">
      <alignment/>
    </xf>
    <xf numFmtId="0" fontId="0" fillId="0" borderId="40" xfId="0" applyBorder="1" applyAlignment="1">
      <alignment/>
    </xf>
    <xf numFmtId="3" fontId="20" fillId="0" borderId="39" xfId="0" applyNumberFormat="1" applyFont="1" applyBorder="1" applyAlignment="1">
      <alignment/>
    </xf>
    <xf numFmtId="0" fontId="0" fillId="0" borderId="39" xfId="0" applyBorder="1" applyAlignment="1">
      <alignment/>
    </xf>
    <xf numFmtId="0" fontId="25" fillId="0" borderId="35" xfId="0" applyFont="1" applyBorder="1" applyAlignment="1">
      <alignment/>
    </xf>
    <xf numFmtId="0" fontId="0" fillId="0" borderId="37" xfId="0" applyNumberFormat="1" applyBorder="1" applyAlignment="1">
      <alignment/>
    </xf>
    <xf numFmtId="0" fontId="25" fillId="0" borderId="37" xfId="0" applyNumberFormat="1" applyFont="1" applyBorder="1" applyAlignment="1">
      <alignment/>
    </xf>
    <xf numFmtId="0" fontId="19" fillId="0" borderId="37" xfId="0" applyFont="1" applyBorder="1" applyAlignment="1">
      <alignment/>
    </xf>
    <xf numFmtId="0" fontId="25" fillId="0" borderId="37" xfId="0" applyFont="1" applyBorder="1" applyAlignment="1">
      <alignment/>
    </xf>
    <xf numFmtId="0" fontId="0" fillId="0" borderId="38" xfId="0" applyNumberForma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21" borderId="43" xfId="0" applyFill="1" applyBorder="1" applyAlignment="1">
      <alignment/>
    </xf>
    <xf numFmtId="0" fontId="0" fillId="0" borderId="44" xfId="0" applyBorder="1" applyAlignment="1">
      <alignment/>
    </xf>
    <xf numFmtId="0" fontId="19" fillId="0" borderId="44" xfId="0" applyFont="1" applyBorder="1" applyAlignment="1">
      <alignment/>
    </xf>
    <xf numFmtId="0" fontId="24" fillId="22" borderId="37" xfId="0" applyFont="1" applyFill="1" applyBorder="1" applyAlignment="1">
      <alignment wrapText="1"/>
    </xf>
    <xf numFmtId="0" fontId="24" fillId="22" borderId="37" xfId="0" applyNumberFormat="1" applyFont="1" applyFill="1" applyBorder="1" applyAlignment="1">
      <alignment wrapText="1"/>
    </xf>
    <xf numFmtId="0" fontId="24" fillId="22" borderId="35" xfId="0" applyFont="1" applyFill="1" applyBorder="1" applyAlignment="1">
      <alignment wrapText="1"/>
    </xf>
    <xf numFmtId="0" fontId="24" fillId="22" borderId="35" xfId="0" applyFont="1" applyFill="1" applyBorder="1" applyAlignment="1">
      <alignment horizontal="center"/>
    </xf>
    <xf numFmtId="0" fontId="24" fillId="22" borderId="44" xfId="0" applyFont="1" applyFill="1" applyBorder="1" applyAlignment="1">
      <alignment wrapText="1"/>
    </xf>
    <xf numFmtId="0" fontId="24" fillId="22" borderId="44" xfId="0" applyNumberFormat="1" applyFont="1" applyFill="1" applyBorder="1" applyAlignment="1">
      <alignment wrapText="1"/>
    </xf>
    <xf numFmtId="14" fontId="24" fillId="22" borderId="44" xfId="0" applyNumberFormat="1" applyFont="1" applyFill="1" applyBorder="1" applyAlignment="1">
      <alignment wrapText="1"/>
    </xf>
    <xf numFmtId="0" fontId="24" fillId="22" borderId="43" xfId="0" applyFont="1" applyFill="1" applyBorder="1" applyAlignment="1">
      <alignment wrapText="1"/>
    </xf>
    <xf numFmtId="0" fontId="24" fillId="22" borderId="36" xfId="0" applyFont="1" applyFill="1" applyBorder="1" applyAlignment="1">
      <alignment wrapText="1"/>
    </xf>
    <xf numFmtId="0" fontId="24" fillId="22" borderId="45" xfId="0" applyFont="1" applyFill="1" applyBorder="1" applyAlignment="1">
      <alignment wrapText="1"/>
    </xf>
    <xf numFmtId="0" fontId="0" fillId="22" borderId="45" xfId="0" applyFill="1" applyBorder="1" applyAlignment="1">
      <alignment/>
    </xf>
    <xf numFmtId="0" fontId="0" fillId="22" borderId="35" xfId="0" applyFill="1" applyBorder="1" applyAlignment="1">
      <alignment/>
    </xf>
    <xf numFmtId="0" fontId="0" fillId="22" borderId="41" xfId="0" applyFill="1" applyBorder="1" applyAlignment="1">
      <alignment/>
    </xf>
    <xf numFmtId="0" fontId="0" fillId="22" borderId="44" xfId="0" applyFill="1" applyBorder="1" applyAlignment="1">
      <alignment/>
    </xf>
    <xf numFmtId="0" fontId="0" fillId="22" borderId="37" xfId="0" applyFill="1" applyBorder="1" applyAlignment="1">
      <alignment/>
    </xf>
    <xf numFmtId="0" fontId="0" fillId="0" borderId="35" xfId="0" applyFont="1" applyBorder="1" applyAlignment="1">
      <alignment/>
    </xf>
    <xf numFmtId="0" fontId="25" fillId="0" borderId="38" xfId="0" applyFont="1" applyBorder="1" applyAlignment="1">
      <alignment/>
    </xf>
    <xf numFmtId="0" fontId="20" fillId="21" borderId="35" xfId="0" applyFont="1" applyFill="1" applyBorder="1" applyAlignment="1">
      <alignment/>
    </xf>
    <xf numFmtId="0" fontId="20" fillId="21" borderId="46" xfId="0" applyFont="1" applyFill="1" applyBorder="1" applyAlignment="1">
      <alignment/>
    </xf>
    <xf numFmtId="0" fontId="20" fillId="21" borderId="39" xfId="0" applyFont="1" applyFill="1" applyBorder="1" applyAlignment="1">
      <alignment/>
    </xf>
    <xf numFmtId="0" fontId="20" fillId="22" borderId="35" xfId="0" applyFont="1" applyFill="1" applyBorder="1" applyAlignment="1">
      <alignment/>
    </xf>
    <xf numFmtId="0" fontId="20" fillId="22" borderId="40" xfId="0" applyFont="1" applyFill="1" applyBorder="1" applyAlignment="1">
      <alignment/>
    </xf>
    <xf numFmtId="3" fontId="20" fillId="22" borderId="39" xfId="0" applyNumberFormat="1" applyFont="1" applyFill="1" applyBorder="1" applyAlignment="1">
      <alignment/>
    </xf>
    <xf numFmtId="0" fontId="20" fillId="22" borderId="39" xfId="0" applyFont="1" applyFill="1" applyBorder="1" applyAlignment="1">
      <alignment/>
    </xf>
    <xf numFmtId="0" fontId="0" fillId="22" borderId="40" xfId="0" applyFill="1" applyBorder="1" applyAlignment="1">
      <alignment/>
    </xf>
    <xf numFmtId="0" fontId="0" fillId="22" borderId="39" xfId="0" applyFill="1" applyBorder="1" applyAlignment="1">
      <alignment/>
    </xf>
    <xf numFmtId="0" fontId="26" fillId="0" borderId="35" xfId="0" applyFont="1" applyBorder="1" applyAlignment="1">
      <alignment/>
    </xf>
    <xf numFmtId="0" fontId="26" fillId="0" borderId="35" xfId="0" applyFont="1" applyBorder="1" applyAlignment="1">
      <alignment wrapText="1"/>
    </xf>
    <xf numFmtId="0" fontId="26" fillId="22" borderId="35" xfId="0" applyFont="1" applyFill="1" applyBorder="1" applyAlignment="1">
      <alignment/>
    </xf>
    <xf numFmtId="0" fontId="26" fillId="22" borderId="35" xfId="0" applyFont="1" applyFill="1" applyBorder="1" applyAlignment="1">
      <alignment wrapText="1"/>
    </xf>
    <xf numFmtId="0" fontId="25" fillId="0" borderId="0" xfId="0" applyFont="1" applyAlignment="1">
      <alignment horizontal="center"/>
    </xf>
    <xf numFmtId="0" fontId="21" fillId="17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/>
    </xf>
    <xf numFmtId="3" fontId="22" fillId="18" borderId="15" xfId="0" applyNumberFormat="1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" fontId="22" fillId="18" borderId="17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21" fillId="18" borderId="17" xfId="0" applyNumberFormat="1" applyFont="1" applyFill="1" applyBorder="1" applyAlignment="1">
      <alignment horizontal="center"/>
    </xf>
    <xf numFmtId="3" fontId="21" fillId="19" borderId="21" xfId="0" applyNumberFormat="1" applyFont="1" applyFill="1" applyBorder="1" applyAlignment="1">
      <alignment horizontal="center"/>
    </xf>
    <xf numFmtId="0" fontId="21" fillId="17" borderId="11" xfId="0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/>
    </xf>
    <xf numFmtId="3" fontId="21" fillId="19" borderId="17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3" fontId="24" fillId="10" borderId="17" xfId="0" applyNumberFormat="1" applyFont="1" applyFill="1" applyBorder="1" applyAlignment="1">
      <alignment horizontal="center"/>
    </xf>
    <xf numFmtId="3" fontId="21" fillId="19" borderId="48" xfId="0" applyNumberFormat="1" applyFont="1" applyFill="1" applyBorder="1" applyAlignment="1">
      <alignment horizontal="center"/>
    </xf>
    <xf numFmtId="0" fontId="0" fillId="0" borderId="35" xfId="0" applyNumberFormat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Alignment="1">
      <alignment/>
    </xf>
    <xf numFmtId="0" fontId="0" fillId="22" borderId="41" xfId="0" applyFont="1" applyFill="1" applyBorder="1" applyAlignment="1">
      <alignment/>
    </xf>
    <xf numFmtId="0" fontId="19" fillId="0" borderId="35" xfId="0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23" borderId="35" xfId="0" applyFill="1" applyBorder="1" applyAlignment="1">
      <alignment/>
    </xf>
    <xf numFmtId="0" fontId="0" fillId="22" borderId="44" xfId="0" applyNumberFormat="1" applyFill="1" applyBorder="1" applyAlignment="1">
      <alignment/>
    </xf>
    <xf numFmtId="0" fontId="0" fillId="22" borderId="35" xfId="0" applyNumberFormat="1" applyFill="1" applyBorder="1" applyAlignment="1">
      <alignment/>
    </xf>
    <xf numFmtId="0" fontId="24" fillId="22" borderId="35" xfId="0" applyNumberFormat="1" applyFont="1" applyFill="1" applyBorder="1" applyAlignment="1">
      <alignment wrapText="1"/>
    </xf>
    <xf numFmtId="0" fontId="24" fillId="22" borderId="35" xfId="0" applyNumberFormat="1" applyFont="1" applyFill="1" applyBorder="1" applyAlignment="1">
      <alignment horizontal="center"/>
    </xf>
    <xf numFmtId="3" fontId="20" fillId="0" borderId="49" xfId="0" applyNumberFormat="1" applyFont="1" applyFill="1" applyBorder="1" applyAlignment="1">
      <alignment horizontal="left"/>
    </xf>
    <xf numFmtId="0" fontId="20" fillId="0" borderId="50" xfId="0" applyFont="1" applyFill="1" applyBorder="1" applyAlignment="1">
      <alignment/>
    </xf>
    <xf numFmtId="0" fontId="20" fillId="0" borderId="5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3" fontId="20" fillId="0" borderId="53" xfId="0" applyNumberFormat="1" applyFont="1" applyFill="1" applyBorder="1" applyAlignment="1">
      <alignment horizontal="center"/>
    </xf>
    <xf numFmtId="0" fontId="19" fillId="0" borderId="37" xfId="0" applyNumberFormat="1" applyFont="1" applyBorder="1" applyAlignment="1">
      <alignment/>
    </xf>
    <xf numFmtId="0" fontId="19" fillId="21" borderId="35" xfId="0" applyFont="1" applyFill="1" applyBorder="1" applyAlignment="1">
      <alignment horizontal="center"/>
    </xf>
    <xf numFmtId="0" fontId="0" fillId="21" borderId="0" xfId="0" applyFill="1" applyAlignment="1">
      <alignment/>
    </xf>
    <xf numFmtId="0" fontId="0" fillId="21" borderId="36" xfId="0" applyFill="1" applyBorder="1" applyAlignment="1">
      <alignment/>
    </xf>
    <xf numFmtId="0" fontId="0" fillId="0" borderId="54" xfId="0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3" fontId="20" fillId="0" borderId="55" xfId="0" applyNumberFormat="1" applyFont="1" applyFill="1" applyBorder="1" applyAlignment="1">
      <alignment horizontal="left"/>
    </xf>
    <xf numFmtId="0" fontId="20" fillId="0" borderId="54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21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21" borderId="35" xfId="0" applyFill="1" applyBorder="1" applyAlignment="1">
      <alignment/>
    </xf>
    <xf numFmtId="3" fontId="24" fillId="17" borderId="21" xfId="0" applyNumberFormat="1" applyFont="1" applyFill="1" applyBorder="1" applyAlignment="1">
      <alignment horizontal="center"/>
    </xf>
    <xf numFmtId="0" fontId="0" fillId="21" borderId="38" xfId="0" applyFill="1" applyBorder="1" applyAlignment="1">
      <alignment/>
    </xf>
    <xf numFmtId="0" fontId="19" fillId="21" borderId="38" xfId="0" applyFont="1" applyFill="1" applyBorder="1" applyAlignment="1">
      <alignment horizontal="center"/>
    </xf>
    <xf numFmtId="3" fontId="20" fillId="20" borderId="33" xfId="0" applyNumberFormat="1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19" fillId="21" borderId="35" xfId="0" applyFont="1" applyFill="1" applyBorder="1" applyAlignment="1">
      <alignment horizontal="center"/>
    </xf>
    <xf numFmtId="0" fontId="21" fillId="17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/>
    </xf>
    <xf numFmtId="3" fontId="21" fillId="0" borderId="42" xfId="0" applyNumberFormat="1" applyFont="1" applyFill="1" applyBorder="1" applyAlignment="1">
      <alignment horizontal="center"/>
    </xf>
    <xf numFmtId="0" fontId="21" fillId="17" borderId="43" xfId="0" applyFont="1" applyFill="1" applyBorder="1" applyAlignment="1">
      <alignment horizontal="center" vertical="center" wrapText="1"/>
    </xf>
    <xf numFmtId="3" fontId="21" fillId="18" borderId="43" xfId="0" applyNumberFormat="1" applyFont="1" applyFill="1" applyBorder="1" applyAlignment="1">
      <alignment horizontal="center"/>
    </xf>
    <xf numFmtId="3" fontId="20" fillId="0" borderId="43" xfId="0" applyNumberFormat="1" applyFont="1" applyFill="1" applyBorder="1" applyAlignment="1">
      <alignment horizontal="center"/>
    </xf>
    <xf numFmtId="3" fontId="24" fillId="10" borderId="43" xfId="0" applyNumberFormat="1" applyFont="1" applyFill="1" applyBorder="1" applyAlignment="1">
      <alignment horizontal="center"/>
    </xf>
    <xf numFmtId="0" fontId="21" fillId="17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/>
    </xf>
    <xf numFmtId="3" fontId="20" fillId="0" borderId="60" xfId="0" applyNumberFormat="1" applyFont="1" applyFill="1" applyBorder="1" applyAlignment="1">
      <alignment horizontal="center"/>
    </xf>
    <xf numFmtId="3" fontId="20" fillId="0" borderId="61" xfId="0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3" fontId="22" fillId="18" borderId="61" xfId="0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3" fontId="21" fillId="18" borderId="61" xfId="0" applyNumberFormat="1" applyFont="1" applyFill="1" applyBorder="1" applyAlignment="1">
      <alignment horizontal="center"/>
    </xf>
    <xf numFmtId="3" fontId="21" fillId="19" borderId="63" xfId="0" applyNumberFormat="1" applyFont="1" applyFill="1" applyBorder="1" applyAlignment="1">
      <alignment horizontal="center"/>
    </xf>
    <xf numFmtId="3" fontId="21" fillId="0" borderId="62" xfId="0" applyNumberFormat="1" applyFont="1" applyFill="1" applyBorder="1" applyAlignment="1">
      <alignment horizontal="center"/>
    </xf>
    <xf numFmtId="3" fontId="21" fillId="18" borderId="59" xfId="0" applyNumberFormat="1" applyFont="1" applyFill="1" applyBorder="1" applyAlignment="1">
      <alignment horizontal="center"/>
    </xf>
    <xf numFmtId="3" fontId="20" fillId="0" borderId="59" xfId="0" applyNumberFormat="1" applyFont="1" applyFill="1" applyBorder="1" applyAlignment="1">
      <alignment horizontal="center"/>
    </xf>
    <xf numFmtId="3" fontId="21" fillId="0" borderId="64" xfId="0" applyNumberFormat="1" applyFont="1" applyFill="1" applyBorder="1" applyAlignment="1">
      <alignment horizontal="center"/>
    </xf>
    <xf numFmtId="0" fontId="21" fillId="17" borderId="64" xfId="0" applyFont="1" applyFill="1" applyBorder="1" applyAlignment="1">
      <alignment horizontal="center" vertical="center" wrapText="1"/>
    </xf>
    <xf numFmtId="3" fontId="20" fillId="20" borderId="61" xfId="0" applyNumberFormat="1" applyFont="1" applyFill="1" applyBorder="1" applyAlignment="1">
      <alignment horizontal="center"/>
    </xf>
    <xf numFmtId="3" fontId="21" fillId="19" borderId="65" xfId="0" applyNumberFormat="1" applyFont="1" applyFill="1" applyBorder="1" applyAlignment="1">
      <alignment horizontal="center"/>
    </xf>
    <xf numFmtId="3" fontId="21" fillId="0" borderId="66" xfId="0" applyNumberFormat="1" applyFont="1" applyFill="1" applyBorder="1" applyAlignment="1">
      <alignment horizontal="center"/>
    </xf>
    <xf numFmtId="3" fontId="24" fillId="10" borderId="61" xfId="0" applyNumberFormat="1" applyFont="1" applyFill="1" applyBorder="1" applyAlignment="1">
      <alignment horizontal="center"/>
    </xf>
    <xf numFmtId="3" fontId="24" fillId="17" borderId="65" xfId="0" applyNumberFormat="1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33" xfId="0" applyNumberFormat="1" applyBorder="1" applyAlignment="1">
      <alignment/>
    </xf>
    <xf numFmtId="0" fontId="19" fillId="21" borderId="35" xfId="0" applyFont="1" applyFill="1" applyBorder="1" applyAlignment="1">
      <alignment horizontal="center"/>
    </xf>
    <xf numFmtId="3" fontId="20" fillId="20" borderId="53" xfId="0" applyNumberFormat="1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/>
    </xf>
    <xf numFmtId="3" fontId="21" fillId="19" borderId="33" xfId="0" applyNumberFormat="1" applyFont="1" applyFill="1" applyBorder="1" applyAlignment="1">
      <alignment horizontal="center"/>
    </xf>
    <xf numFmtId="3" fontId="20" fillId="20" borderId="67" xfId="0" applyNumberFormat="1" applyFont="1" applyFill="1" applyBorder="1" applyAlignment="1">
      <alignment horizontal="center"/>
    </xf>
    <xf numFmtId="3" fontId="20" fillId="20" borderId="68" xfId="0" applyNumberFormat="1" applyFont="1" applyFill="1" applyBorder="1" applyAlignment="1">
      <alignment horizontal="center"/>
    </xf>
    <xf numFmtId="3" fontId="20" fillId="20" borderId="69" xfId="0" applyNumberFormat="1" applyFont="1" applyFill="1" applyBorder="1" applyAlignment="1">
      <alignment horizontal="center"/>
    </xf>
    <xf numFmtId="3" fontId="21" fillId="19" borderId="53" xfId="0" applyNumberFormat="1" applyFont="1" applyFill="1" applyBorder="1" applyAlignment="1">
      <alignment horizontal="center"/>
    </xf>
    <xf numFmtId="3" fontId="20" fillId="20" borderId="70" xfId="0" applyNumberFormat="1" applyFont="1" applyFill="1" applyBorder="1" applyAlignment="1">
      <alignment horizontal="center"/>
    </xf>
    <xf numFmtId="3" fontId="20" fillId="20" borderId="59" xfId="0" applyNumberFormat="1" applyFont="1" applyFill="1" applyBorder="1" applyAlignment="1">
      <alignment horizontal="center"/>
    </xf>
    <xf numFmtId="3" fontId="20" fillId="20" borderId="60" xfId="0" applyNumberFormat="1" applyFont="1" applyFill="1" applyBorder="1" applyAlignment="1">
      <alignment horizontal="center"/>
    </xf>
    <xf numFmtId="3" fontId="21" fillId="0" borderId="33" xfId="0" applyNumberFormat="1" applyFont="1" applyFill="1" applyBorder="1" applyAlignment="1">
      <alignment horizontal="center"/>
    </xf>
    <xf numFmtId="3" fontId="21" fillId="0" borderId="53" xfId="0" applyNumberFormat="1" applyFont="1" applyFill="1" applyBorder="1" applyAlignment="1">
      <alignment horizontal="center"/>
    </xf>
    <xf numFmtId="3" fontId="21" fillId="0" borderId="71" xfId="0" applyNumberFormat="1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0" fillId="21" borderId="72" xfId="0" applyFill="1" applyBorder="1" applyAlignment="1">
      <alignment/>
    </xf>
    <xf numFmtId="0" fontId="19" fillId="0" borderId="37" xfId="0" applyFont="1" applyBorder="1" applyAlignment="1">
      <alignment horizontal="right"/>
    </xf>
    <xf numFmtId="3" fontId="21" fillId="19" borderId="73" xfId="0" applyNumberFormat="1" applyFont="1" applyFill="1" applyBorder="1" applyAlignment="1">
      <alignment horizontal="center"/>
    </xf>
    <xf numFmtId="3" fontId="20" fillId="0" borderId="74" xfId="0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3" fontId="20" fillId="0" borderId="75" xfId="0" applyNumberFormat="1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20" fillId="0" borderId="74" xfId="0" applyFont="1" applyFill="1" applyBorder="1" applyAlignment="1">
      <alignment horizontal="center"/>
    </xf>
    <xf numFmtId="0" fontId="20" fillId="0" borderId="77" xfId="0" applyFont="1" applyFill="1" applyBorder="1" applyAlignment="1">
      <alignment horizontal="center"/>
    </xf>
    <xf numFmtId="0" fontId="20" fillId="0" borderId="78" xfId="0" applyFont="1" applyFill="1" applyBorder="1" applyAlignment="1">
      <alignment horizontal="center"/>
    </xf>
    <xf numFmtId="3" fontId="22" fillId="18" borderId="79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/>
    </xf>
    <xf numFmtId="3" fontId="20" fillId="0" borderId="81" xfId="0" applyNumberFormat="1" applyFont="1" applyFill="1" applyBorder="1" applyAlignment="1">
      <alignment horizontal="center"/>
    </xf>
    <xf numFmtId="0" fontId="0" fillId="0" borderId="37" xfId="0" applyBorder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18" fillId="21" borderId="43" xfId="0" applyFont="1" applyFill="1" applyBorder="1" applyAlignment="1">
      <alignment horizontal="center" vertical="center" wrapText="1"/>
    </xf>
    <xf numFmtId="0" fontId="18" fillId="21" borderId="33" xfId="0" applyFont="1" applyFill="1" applyBorder="1" applyAlignment="1">
      <alignment horizontal="center" vertical="center" wrapText="1"/>
    </xf>
    <xf numFmtId="0" fontId="18" fillId="21" borderId="36" xfId="0" applyFont="1" applyFill="1" applyBorder="1" applyAlignment="1">
      <alignment horizontal="center" vertical="center" wrapText="1"/>
    </xf>
    <xf numFmtId="0" fontId="19" fillId="21" borderId="33" xfId="0" applyFont="1" applyFill="1" applyBorder="1" applyAlignment="1">
      <alignment horizontal="center"/>
    </xf>
    <xf numFmtId="0" fontId="19" fillId="21" borderId="3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21" borderId="35" xfId="0" applyFont="1" applyFill="1" applyBorder="1" applyAlignment="1">
      <alignment horizontal="center"/>
    </xf>
    <xf numFmtId="0" fontId="18" fillId="21" borderId="35" xfId="0" applyFont="1" applyFill="1" applyBorder="1" applyAlignment="1">
      <alignment horizontal="center" vertical="center" wrapText="1"/>
    </xf>
    <xf numFmtId="0" fontId="20" fillId="21" borderId="82" xfId="0" applyFont="1" applyFill="1" applyBorder="1" applyAlignment="1">
      <alignment horizontal="center"/>
    </xf>
    <xf numFmtId="0" fontId="20" fillId="21" borderId="33" xfId="0" applyFont="1" applyFill="1" applyBorder="1" applyAlignment="1">
      <alignment horizontal="center"/>
    </xf>
    <xf numFmtId="0" fontId="20" fillId="21" borderId="83" xfId="0" applyFont="1" applyFill="1" applyBorder="1" applyAlignment="1">
      <alignment horizontal="center"/>
    </xf>
    <xf numFmtId="0" fontId="26" fillId="21" borderId="44" xfId="0" applyFont="1" applyFill="1" applyBorder="1" applyAlignment="1">
      <alignment horizontal="center" vertical="center" wrapText="1"/>
    </xf>
    <xf numFmtId="0" fontId="26" fillId="21" borderId="38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zoomScaleSheetLayoutView="100" zoomScalePageLayoutView="0" workbookViewId="0" topLeftCell="A21">
      <selection activeCell="H4" sqref="H4"/>
    </sheetView>
  </sheetViews>
  <sheetFormatPr defaultColWidth="9.140625" defaultRowHeight="12.75"/>
  <cols>
    <col min="1" max="1" width="8.00390625" style="1" customWidth="1"/>
    <col min="2" max="2" width="52.57421875" style="2" customWidth="1"/>
    <col min="3" max="10" width="10.140625" style="69" customWidth="1"/>
    <col min="11" max="16384" width="9.140625" style="2" customWidth="1"/>
  </cols>
  <sheetData>
    <row r="1" spans="1:10" ht="30" customHeight="1">
      <c r="A1" s="257" t="s">
        <v>385</v>
      </c>
      <c r="B1" s="257"/>
      <c r="C1" s="77"/>
      <c r="D1" s="2"/>
      <c r="E1" s="2"/>
      <c r="F1" s="2"/>
      <c r="G1" s="2"/>
      <c r="H1" s="2"/>
      <c r="I1" s="2"/>
      <c r="J1" s="2"/>
    </row>
    <row r="2" spans="1:10" s="8" customFormat="1" ht="13.5" customHeight="1" thickBot="1">
      <c r="A2" s="6"/>
      <c r="B2" s="7"/>
      <c r="C2" s="51"/>
      <c r="D2" s="51"/>
      <c r="E2" s="51"/>
      <c r="F2" s="51"/>
      <c r="G2" s="51"/>
      <c r="H2" s="51"/>
      <c r="I2" s="195"/>
      <c r="J2" s="179"/>
    </row>
    <row r="3" spans="1:10" s="8" customFormat="1" ht="38.25" customHeight="1" thickTop="1">
      <c r="A3" s="9" t="s">
        <v>0</v>
      </c>
      <c r="B3" s="10"/>
      <c r="C3" s="12" t="s">
        <v>311</v>
      </c>
      <c r="D3" s="138" t="s">
        <v>335</v>
      </c>
      <c r="E3" s="138" t="s">
        <v>349</v>
      </c>
      <c r="F3" s="138" t="s">
        <v>310</v>
      </c>
      <c r="G3" s="138" t="s">
        <v>350</v>
      </c>
      <c r="H3" s="149" t="s">
        <v>352</v>
      </c>
      <c r="I3" s="197" t="s">
        <v>347</v>
      </c>
      <c r="J3" s="204" t="s">
        <v>351</v>
      </c>
    </row>
    <row r="4" spans="1:10" s="8" customFormat="1" ht="9.75" customHeight="1">
      <c r="A4" s="13"/>
      <c r="B4" s="14"/>
      <c r="C4" s="52"/>
      <c r="D4" s="139"/>
      <c r="E4" s="139"/>
      <c r="F4" s="139"/>
      <c r="G4" s="139"/>
      <c r="H4" s="139"/>
      <c r="I4" s="198"/>
      <c r="J4" s="205" t="s">
        <v>348</v>
      </c>
    </row>
    <row r="5" spans="1:10" s="8" customFormat="1" ht="11.25">
      <c r="A5" s="15" t="s">
        <v>1</v>
      </c>
      <c r="B5" s="16"/>
      <c r="C5" s="53">
        <f aca="true" t="shared" si="0" ref="C5:H5">SUM(C6:C12)</f>
        <v>563834</v>
      </c>
      <c r="D5" s="140">
        <f t="shared" si="0"/>
        <v>576563</v>
      </c>
      <c r="E5" s="140">
        <f t="shared" si="0"/>
        <v>701710</v>
      </c>
      <c r="F5" s="140">
        <f>SUM(F6:F12)</f>
        <v>673000</v>
      </c>
      <c r="G5" s="140">
        <f>SUM(G6:G12)</f>
        <v>703000</v>
      </c>
      <c r="H5" s="140">
        <f t="shared" si="0"/>
        <v>729500</v>
      </c>
      <c r="I5" s="140">
        <f>SUM(I6:I12)</f>
        <v>729500</v>
      </c>
      <c r="J5" s="253">
        <f>SUM(J6:J12)</f>
        <v>729500</v>
      </c>
    </row>
    <row r="6" spans="1:10" s="19" customFormat="1" ht="11.25">
      <c r="A6" s="17" t="s">
        <v>2</v>
      </c>
      <c r="B6" s="18" t="s">
        <v>3</v>
      </c>
      <c r="C6" s="54">
        <v>209448</v>
      </c>
      <c r="D6" s="54">
        <v>224633</v>
      </c>
      <c r="E6" s="54">
        <v>246428</v>
      </c>
      <c r="F6" s="180">
        <v>230000</v>
      </c>
      <c r="G6" s="180">
        <v>260000</v>
      </c>
      <c r="H6" s="180">
        <v>280000</v>
      </c>
      <c r="I6" s="180">
        <v>280000</v>
      </c>
      <c r="J6" s="247">
        <v>280000</v>
      </c>
    </row>
    <row r="7" spans="1:10" s="19" customFormat="1" ht="11.25">
      <c r="A7" s="20">
        <v>121001</v>
      </c>
      <c r="B7" s="18" t="s">
        <v>4</v>
      </c>
      <c r="C7" s="54">
        <v>24121</v>
      </c>
      <c r="D7" s="54">
        <v>24660</v>
      </c>
      <c r="E7" s="54">
        <v>23668</v>
      </c>
      <c r="F7" s="180">
        <v>21000</v>
      </c>
      <c r="G7" s="180">
        <v>21000</v>
      </c>
      <c r="H7" s="180">
        <v>18000</v>
      </c>
      <c r="I7" s="180">
        <v>18000</v>
      </c>
      <c r="J7" s="247">
        <v>18000</v>
      </c>
    </row>
    <row r="8" spans="1:10" s="8" customFormat="1" ht="11.25" hidden="1">
      <c r="A8" s="20">
        <v>121001</v>
      </c>
      <c r="B8" s="18" t="s">
        <v>5</v>
      </c>
      <c r="C8" s="54"/>
      <c r="D8" s="54"/>
      <c r="E8" s="54"/>
      <c r="F8" s="180"/>
      <c r="G8" s="180"/>
      <c r="H8" s="180"/>
      <c r="I8" s="180"/>
      <c r="J8" s="247"/>
    </row>
    <row r="9" spans="1:10" s="8" customFormat="1" ht="11.25" hidden="1">
      <c r="A9" s="20">
        <v>121002</v>
      </c>
      <c r="B9" s="18" t="s">
        <v>6</v>
      </c>
      <c r="C9" s="55"/>
      <c r="D9" s="55"/>
      <c r="E9" s="55"/>
      <c r="F9" s="141"/>
      <c r="G9" s="141"/>
      <c r="H9" s="141"/>
      <c r="I9" s="141"/>
      <c r="J9" s="171"/>
    </row>
    <row r="10" spans="1:10" s="8" customFormat="1" ht="11.25" hidden="1">
      <c r="A10" s="20" t="s">
        <v>7</v>
      </c>
      <c r="B10" s="18" t="s">
        <v>8</v>
      </c>
      <c r="C10" s="55"/>
      <c r="D10" s="55"/>
      <c r="E10" s="55"/>
      <c r="F10" s="141"/>
      <c r="G10" s="141"/>
      <c r="H10" s="141"/>
      <c r="I10" s="141"/>
      <c r="J10" s="171"/>
    </row>
    <row r="11" spans="1:10" s="8" customFormat="1" ht="11.25" hidden="1">
      <c r="A11" s="20" t="s">
        <v>9</v>
      </c>
      <c r="B11" s="18" t="s">
        <v>10</v>
      </c>
      <c r="C11" s="55"/>
      <c r="D11" s="55"/>
      <c r="E11" s="55"/>
      <c r="F11" s="141"/>
      <c r="G11" s="141"/>
      <c r="H11" s="141"/>
      <c r="I11" s="141"/>
      <c r="J11" s="171"/>
    </row>
    <row r="12" spans="1:10" s="8" customFormat="1" ht="11.25">
      <c r="A12" s="20">
        <v>121002</v>
      </c>
      <c r="B12" s="18" t="s">
        <v>11</v>
      </c>
      <c r="C12" s="55">
        <v>330265</v>
      </c>
      <c r="D12" s="55">
        <v>327270</v>
      </c>
      <c r="E12" s="55">
        <v>431614</v>
      </c>
      <c r="F12" s="141">
        <v>422000</v>
      </c>
      <c r="G12" s="141">
        <v>422000</v>
      </c>
      <c r="H12" s="141">
        <v>431500</v>
      </c>
      <c r="I12" s="141">
        <v>431500</v>
      </c>
      <c r="J12" s="171">
        <v>431500</v>
      </c>
    </row>
    <row r="13" spans="1:10" s="8" customFormat="1" ht="11.25">
      <c r="A13" s="21"/>
      <c r="B13" s="7"/>
      <c r="C13" s="56"/>
      <c r="D13" s="142"/>
      <c r="E13" s="142"/>
      <c r="F13" s="142"/>
      <c r="G13" s="142"/>
      <c r="H13" s="142"/>
      <c r="I13" s="142"/>
      <c r="J13" s="208"/>
    </row>
    <row r="14" spans="1:10" s="8" customFormat="1" ht="11.25">
      <c r="A14" s="15" t="s">
        <v>12</v>
      </c>
      <c r="B14" s="22"/>
      <c r="C14" s="57">
        <f aca="true" t="shared" si="1" ref="C14:H14">C15+C16+C17</f>
        <v>11251</v>
      </c>
      <c r="D14" s="143">
        <f t="shared" si="1"/>
        <v>11591</v>
      </c>
      <c r="E14" s="143">
        <f t="shared" si="1"/>
        <v>10758</v>
      </c>
      <c r="F14" s="143">
        <f>F15+F16+F17</f>
        <v>13650</v>
      </c>
      <c r="G14" s="143">
        <f>G15+G16+G17</f>
        <v>14150</v>
      </c>
      <c r="H14" s="143">
        <f t="shared" si="1"/>
        <v>16610</v>
      </c>
      <c r="I14" s="143">
        <f>I15+I16+I17</f>
        <v>16610</v>
      </c>
      <c r="J14" s="209">
        <f>J15+J16+J17</f>
        <v>16610</v>
      </c>
    </row>
    <row r="15" spans="1:10" s="19" customFormat="1" ht="9.75" customHeight="1">
      <c r="A15" s="17" t="s">
        <v>13</v>
      </c>
      <c r="B15" s="18" t="s">
        <v>14</v>
      </c>
      <c r="C15" s="55">
        <v>454</v>
      </c>
      <c r="D15" s="55">
        <v>416</v>
      </c>
      <c r="E15" s="55">
        <v>492</v>
      </c>
      <c r="F15" s="141">
        <v>450</v>
      </c>
      <c r="G15" s="141">
        <v>450</v>
      </c>
      <c r="H15" s="141">
        <v>460</v>
      </c>
      <c r="I15" s="141">
        <v>460</v>
      </c>
      <c r="J15" s="171">
        <v>460</v>
      </c>
    </row>
    <row r="16" spans="1:10" s="8" customFormat="1" ht="9.75" customHeight="1">
      <c r="A16" s="17" t="s">
        <v>15</v>
      </c>
      <c r="B16" s="18" t="s">
        <v>16</v>
      </c>
      <c r="C16" s="58">
        <v>264</v>
      </c>
      <c r="D16" s="58">
        <v>211</v>
      </c>
      <c r="E16" s="58">
        <v>86</v>
      </c>
      <c r="F16" s="144">
        <v>200</v>
      </c>
      <c r="G16" s="144">
        <v>200</v>
      </c>
      <c r="H16" s="144">
        <v>150</v>
      </c>
      <c r="I16" s="144">
        <v>150</v>
      </c>
      <c r="J16" s="248">
        <v>150</v>
      </c>
    </row>
    <row r="17" spans="1:10" s="8" customFormat="1" ht="9.75" customHeight="1">
      <c r="A17" s="17" t="s">
        <v>17</v>
      </c>
      <c r="B17" s="18" t="s">
        <v>18</v>
      </c>
      <c r="C17" s="58">
        <v>10533</v>
      </c>
      <c r="D17" s="58">
        <v>10964</v>
      </c>
      <c r="E17" s="58">
        <v>10180</v>
      </c>
      <c r="F17" s="144">
        <v>13000</v>
      </c>
      <c r="G17" s="144">
        <v>13500</v>
      </c>
      <c r="H17" s="144">
        <v>16000</v>
      </c>
      <c r="I17" s="144">
        <v>16000</v>
      </c>
      <c r="J17" s="248">
        <v>16000</v>
      </c>
    </row>
    <row r="18" spans="1:10" s="8" customFormat="1" ht="11.25">
      <c r="A18" s="21"/>
      <c r="B18" s="7"/>
      <c r="C18" s="59"/>
      <c r="D18" s="145"/>
      <c r="E18" s="145"/>
      <c r="F18" s="145"/>
      <c r="G18" s="145"/>
      <c r="H18" s="145"/>
      <c r="I18" s="145"/>
      <c r="J18" s="212"/>
    </row>
    <row r="19" spans="1:10" s="8" customFormat="1" ht="11.25">
      <c r="A19" s="15" t="s">
        <v>19</v>
      </c>
      <c r="B19" s="22"/>
      <c r="C19" s="57">
        <f aca="true" t="shared" si="2" ref="C19:H19">SUM(C20:C24)</f>
        <v>4021</v>
      </c>
      <c r="D19" s="143">
        <f t="shared" si="2"/>
        <v>3675</v>
      </c>
      <c r="E19" s="143">
        <f t="shared" si="2"/>
        <v>4772</v>
      </c>
      <c r="F19" s="143">
        <f>SUM(F20:F24)</f>
        <v>4350</v>
      </c>
      <c r="G19" s="143">
        <f>SUM(G20:G24)</f>
        <v>4350</v>
      </c>
      <c r="H19" s="143">
        <f t="shared" si="2"/>
        <v>3150</v>
      </c>
      <c r="I19" s="143">
        <f>SUM(I20:I24)</f>
        <v>3150</v>
      </c>
      <c r="J19" s="209">
        <f>SUM(J20:J24)</f>
        <v>3150</v>
      </c>
    </row>
    <row r="20" spans="1:10" s="24" customFormat="1" ht="11.25">
      <c r="A20" s="20">
        <v>212002</v>
      </c>
      <c r="B20" s="23" t="s">
        <v>20</v>
      </c>
      <c r="C20" s="55">
        <v>1685</v>
      </c>
      <c r="D20" s="55">
        <v>1587</v>
      </c>
      <c r="E20" s="55">
        <v>1587</v>
      </c>
      <c r="F20" s="141">
        <v>1600</v>
      </c>
      <c r="G20" s="141">
        <v>1600</v>
      </c>
      <c r="H20" s="141">
        <v>1600</v>
      </c>
      <c r="I20" s="141">
        <v>1600</v>
      </c>
      <c r="J20" s="171">
        <v>1600</v>
      </c>
    </row>
    <row r="21" spans="1:10" s="8" customFormat="1" ht="11.25">
      <c r="A21" s="20">
        <v>212003</v>
      </c>
      <c r="B21" s="18" t="s">
        <v>21</v>
      </c>
      <c r="C21" s="58">
        <v>613</v>
      </c>
      <c r="D21" s="58">
        <v>720</v>
      </c>
      <c r="E21" s="58">
        <v>812</v>
      </c>
      <c r="F21" s="144">
        <v>700</v>
      </c>
      <c r="G21" s="144">
        <v>700</v>
      </c>
      <c r="H21" s="144">
        <v>0</v>
      </c>
      <c r="I21" s="144">
        <v>0</v>
      </c>
      <c r="J21" s="248">
        <v>0</v>
      </c>
    </row>
    <row r="22" spans="1:10" s="8" customFormat="1" ht="11.25" hidden="1">
      <c r="A22" s="25" t="s">
        <v>22</v>
      </c>
      <c r="B22" s="18" t="s">
        <v>23</v>
      </c>
      <c r="C22" s="58"/>
      <c r="D22" s="58"/>
      <c r="E22" s="58"/>
      <c r="F22" s="144"/>
      <c r="G22" s="144"/>
      <c r="H22" s="144"/>
      <c r="I22" s="144"/>
      <c r="J22" s="248"/>
    </row>
    <row r="23" spans="1:10" s="8" customFormat="1" ht="11.25">
      <c r="A23" s="25">
        <v>2120031</v>
      </c>
      <c r="B23" s="18" t="s">
        <v>24</v>
      </c>
      <c r="C23" s="58">
        <v>1653</v>
      </c>
      <c r="D23" s="58">
        <v>1290</v>
      </c>
      <c r="E23" s="58">
        <v>2328</v>
      </c>
      <c r="F23" s="144">
        <v>2000</v>
      </c>
      <c r="G23" s="144">
        <v>2000</v>
      </c>
      <c r="H23" s="144">
        <v>1500</v>
      </c>
      <c r="I23" s="144">
        <v>1500</v>
      </c>
      <c r="J23" s="248">
        <v>1500</v>
      </c>
    </row>
    <row r="24" spans="1:10" s="8" customFormat="1" ht="11.25">
      <c r="A24" s="25">
        <v>212004</v>
      </c>
      <c r="B24" s="18" t="s">
        <v>83</v>
      </c>
      <c r="C24" s="58">
        <v>70</v>
      </c>
      <c r="D24" s="58">
        <v>78</v>
      </c>
      <c r="E24" s="58">
        <v>45</v>
      </c>
      <c r="F24" s="144">
        <v>50</v>
      </c>
      <c r="G24" s="144">
        <v>50</v>
      </c>
      <c r="H24" s="144">
        <v>50</v>
      </c>
      <c r="I24" s="144">
        <v>50</v>
      </c>
      <c r="J24" s="248">
        <v>50</v>
      </c>
    </row>
    <row r="25" spans="1:10" s="8" customFormat="1" ht="9.75" customHeight="1">
      <c r="A25" s="3"/>
      <c r="B25" s="4"/>
      <c r="C25" s="60"/>
      <c r="D25" s="146"/>
      <c r="E25" s="146"/>
      <c r="F25" s="146"/>
      <c r="G25" s="146"/>
      <c r="H25" s="146"/>
      <c r="I25" s="146"/>
      <c r="J25" s="211"/>
    </row>
    <row r="26" spans="1:10" s="8" customFormat="1" ht="11.25" hidden="1">
      <c r="A26" s="26" t="s">
        <v>25</v>
      </c>
      <c r="B26" s="7"/>
      <c r="C26" s="56"/>
      <c r="D26" s="142"/>
      <c r="E26" s="142"/>
      <c r="F26" s="142"/>
      <c r="G26" s="142"/>
      <c r="H26" s="142"/>
      <c r="I26" s="142"/>
      <c r="J26" s="208"/>
    </row>
    <row r="27" spans="1:10" s="8" customFormat="1" ht="11.25" hidden="1">
      <c r="A27" s="21"/>
      <c r="B27" s="7"/>
      <c r="C27" s="56"/>
      <c r="D27" s="142"/>
      <c r="E27" s="142"/>
      <c r="F27" s="142"/>
      <c r="G27" s="142"/>
      <c r="H27" s="142"/>
      <c r="I27" s="142"/>
      <c r="J27" s="208"/>
    </row>
    <row r="28" spans="1:10" s="8" customFormat="1" ht="11.25" hidden="1">
      <c r="A28" s="21"/>
      <c r="B28" s="7"/>
      <c r="C28" s="56"/>
      <c r="D28" s="142"/>
      <c r="E28" s="142"/>
      <c r="F28" s="142"/>
      <c r="G28" s="142"/>
      <c r="H28" s="142"/>
      <c r="I28" s="142"/>
      <c r="J28" s="208"/>
    </row>
    <row r="29" spans="1:10" s="8" customFormat="1" ht="11.25">
      <c r="A29" s="15" t="s">
        <v>26</v>
      </c>
      <c r="B29" s="22"/>
      <c r="C29" s="143">
        <f aca="true" t="shared" si="3" ref="C29:H29">SUM(C30+C36+C44+C46+C49+C50+C47+C48+C45)</f>
        <v>27427</v>
      </c>
      <c r="D29" s="143">
        <f t="shared" si="3"/>
        <v>30527</v>
      </c>
      <c r="E29" s="143">
        <f t="shared" si="3"/>
        <v>17371</v>
      </c>
      <c r="F29" s="143">
        <f>SUM(F30+F36+F44+F46+F49+F50+F47+F48+F45)</f>
        <v>14820</v>
      </c>
      <c r="G29" s="143">
        <f>SUM(G30+G36+G44+G46+G49+G50+G47+G48+G45)</f>
        <v>19147</v>
      </c>
      <c r="H29" s="143">
        <f t="shared" si="3"/>
        <v>14970</v>
      </c>
      <c r="I29" s="143">
        <f>SUM(I30+I36+I44+I46+I49+I50+I47+I48+I45)</f>
        <v>14970</v>
      </c>
      <c r="J29" s="209">
        <f>SUM(J30+J36+J44+J46+J49+J50+J47+J48+J45)</f>
        <v>14970</v>
      </c>
    </row>
    <row r="30" spans="1:10" s="8" customFormat="1" ht="11.25">
      <c r="A30" s="25">
        <v>221004</v>
      </c>
      <c r="B30" s="18" t="s">
        <v>72</v>
      </c>
      <c r="C30" s="58">
        <v>3077</v>
      </c>
      <c r="D30" s="58">
        <v>5392</v>
      </c>
      <c r="E30" s="58">
        <v>2436</v>
      </c>
      <c r="F30" s="144">
        <v>3000</v>
      </c>
      <c r="G30" s="144">
        <v>3000</v>
      </c>
      <c r="H30" s="144">
        <v>3000</v>
      </c>
      <c r="I30" s="144">
        <v>3000</v>
      </c>
      <c r="J30" s="248">
        <v>3000</v>
      </c>
    </row>
    <row r="31" spans="1:10" s="8" customFormat="1" ht="11.25" hidden="1">
      <c r="A31" s="25">
        <v>221004</v>
      </c>
      <c r="B31" s="18" t="s">
        <v>27</v>
      </c>
      <c r="C31" s="58"/>
      <c r="D31" s="58"/>
      <c r="E31" s="58"/>
      <c r="F31" s="144"/>
      <c r="G31" s="144"/>
      <c r="H31" s="144"/>
      <c r="I31" s="144"/>
      <c r="J31" s="248"/>
    </row>
    <row r="32" spans="1:10" s="8" customFormat="1" ht="11.25" hidden="1">
      <c r="A32" s="20">
        <v>2210041</v>
      </c>
      <c r="B32" s="18" t="s">
        <v>28</v>
      </c>
      <c r="C32" s="58"/>
      <c r="D32" s="58"/>
      <c r="E32" s="58"/>
      <c r="F32" s="144"/>
      <c r="G32" s="144"/>
      <c r="H32" s="144"/>
      <c r="I32" s="144"/>
      <c r="J32" s="248"/>
    </row>
    <row r="33" spans="1:10" s="8" customFormat="1" ht="9.75" customHeight="1" hidden="1">
      <c r="A33" s="27">
        <v>2210042</v>
      </c>
      <c r="B33" s="14" t="s">
        <v>29</v>
      </c>
      <c r="C33" s="61"/>
      <c r="D33" s="61"/>
      <c r="E33" s="61"/>
      <c r="F33" s="181"/>
      <c r="G33" s="181"/>
      <c r="H33" s="181"/>
      <c r="I33" s="181"/>
      <c r="J33" s="246"/>
    </row>
    <row r="34" spans="1:10" s="8" customFormat="1" ht="9.75" customHeight="1" hidden="1">
      <c r="A34" s="27">
        <v>2210043</v>
      </c>
      <c r="B34" s="14" t="s">
        <v>30</v>
      </c>
      <c r="C34" s="61"/>
      <c r="D34" s="61"/>
      <c r="E34" s="61"/>
      <c r="F34" s="181"/>
      <c r="G34" s="181"/>
      <c r="H34" s="181"/>
      <c r="I34" s="181"/>
      <c r="J34" s="246"/>
    </row>
    <row r="35" spans="1:10" s="8" customFormat="1" ht="9.75" customHeight="1" hidden="1">
      <c r="A35" s="27">
        <v>2210044</v>
      </c>
      <c r="B35" s="14" t="s">
        <v>31</v>
      </c>
      <c r="C35" s="61"/>
      <c r="D35" s="61"/>
      <c r="E35" s="61"/>
      <c r="F35" s="181"/>
      <c r="G35" s="181"/>
      <c r="H35" s="181"/>
      <c r="I35" s="181"/>
      <c r="J35" s="246"/>
    </row>
    <row r="36" spans="1:10" s="8" customFormat="1" ht="9.75" customHeight="1">
      <c r="A36" s="27">
        <v>223001</v>
      </c>
      <c r="B36" s="14" t="s">
        <v>73</v>
      </c>
      <c r="C36" s="61">
        <v>3141</v>
      </c>
      <c r="D36" s="61">
        <v>4807</v>
      </c>
      <c r="E36" s="61">
        <v>2413</v>
      </c>
      <c r="F36" s="181">
        <v>3000</v>
      </c>
      <c r="G36" s="181">
        <v>3000</v>
      </c>
      <c r="H36" s="181">
        <v>3000</v>
      </c>
      <c r="I36" s="181">
        <v>3000</v>
      </c>
      <c r="J36" s="246">
        <v>3000</v>
      </c>
    </row>
    <row r="37" spans="1:10" s="8" customFormat="1" ht="9.75" customHeight="1" hidden="1">
      <c r="A37" s="27">
        <v>2230012</v>
      </c>
      <c r="B37" s="14" t="s">
        <v>32</v>
      </c>
      <c r="C37" s="61"/>
      <c r="D37" s="61"/>
      <c r="E37" s="61"/>
      <c r="F37" s="181"/>
      <c r="G37" s="181"/>
      <c r="H37" s="181"/>
      <c r="I37" s="181"/>
      <c r="J37" s="246"/>
    </row>
    <row r="38" spans="1:10" s="8" customFormat="1" ht="9.75" customHeight="1" hidden="1">
      <c r="A38" s="27">
        <v>2230013</v>
      </c>
      <c r="B38" s="14" t="s">
        <v>67</v>
      </c>
      <c r="C38" s="61"/>
      <c r="D38" s="61"/>
      <c r="E38" s="61"/>
      <c r="F38" s="181"/>
      <c r="G38" s="181"/>
      <c r="H38" s="181"/>
      <c r="I38" s="181"/>
      <c r="J38" s="246"/>
    </row>
    <row r="39" spans="1:10" s="8" customFormat="1" ht="9.75" customHeight="1" hidden="1">
      <c r="A39" s="27">
        <v>2230014</v>
      </c>
      <c r="B39" s="14" t="s">
        <v>33</v>
      </c>
      <c r="C39" s="61"/>
      <c r="D39" s="61"/>
      <c r="E39" s="61"/>
      <c r="F39" s="181"/>
      <c r="G39" s="181"/>
      <c r="H39" s="181"/>
      <c r="I39" s="181"/>
      <c r="J39" s="246"/>
    </row>
    <row r="40" spans="1:10" s="8" customFormat="1" ht="9.75" customHeight="1" hidden="1">
      <c r="A40" s="27">
        <v>2230015</v>
      </c>
      <c r="B40" s="14" t="s">
        <v>34</v>
      </c>
      <c r="C40" s="61"/>
      <c r="D40" s="61"/>
      <c r="E40" s="61"/>
      <c r="F40" s="181"/>
      <c r="G40" s="181"/>
      <c r="H40" s="181"/>
      <c r="I40" s="181"/>
      <c r="J40" s="246"/>
    </row>
    <row r="41" spans="1:10" s="8" customFormat="1" ht="9.75" customHeight="1" hidden="1">
      <c r="A41" s="28">
        <v>2230011</v>
      </c>
      <c r="B41" s="7" t="s">
        <v>68</v>
      </c>
      <c r="C41" s="56"/>
      <c r="D41" s="56"/>
      <c r="E41" s="56"/>
      <c r="F41" s="142"/>
      <c r="G41" s="142"/>
      <c r="H41" s="142"/>
      <c r="I41" s="142"/>
      <c r="J41" s="249"/>
    </row>
    <row r="42" spans="1:10" s="8" customFormat="1" ht="9.75" customHeight="1" hidden="1">
      <c r="A42" s="70">
        <v>2230017</v>
      </c>
      <c r="B42" s="71" t="s">
        <v>69</v>
      </c>
      <c r="C42" s="72"/>
      <c r="D42" s="72"/>
      <c r="E42" s="72"/>
      <c r="F42" s="169"/>
      <c r="G42" s="169"/>
      <c r="H42" s="169"/>
      <c r="I42" s="169"/>
      <c r="J42" s="170"/>
    </row>
    <row r="43" spans="1:10" s="8" customFormat="1" ht="9.75" customHeight="1" hidden="1">
      <c r="A43" s="70">
        <v>2230016</v>
      </c>
      <c r="B43" s="71" t="s">
        <v>70</v>
      </c>
      <c r="C43" s="72"/>
      <c r="D43" s="72"/>
      <c r="E43" s="72"/>
      <c r="F43" s="169"/>
      <c r="G43" s="169"/>
      <c r="H43" s="169"/>
      <c r="I43" s="169"/>
      <c r="J43" s="170"/>
    </row>
    <row r="44" spans="1:10" s="8" customFormat="1" ht="9.75" customHeight="1">
      <c r="A44" s="27">
        <v>223001</v>
      </c>
      <c r="B44" s="14" t="s">
        <v>327</v>
      </c>
      <c r="C44" s="61">
        <v>6367</v>
      </c>
      <c r="D44" s="61">
        <v>2358</v>
      </c>
      <c r="E44" s="61">
        <v>2400</v>
      </c>
      <c r="F44" s="181">
        <v>1700</v>
      </c>
      <c r="G44" s="181">
        <v>1700</v>
      </c>
      <c r="H44" s="181">
        <v>1600</v>
      </c>
      <c r="I44" s="181">
        <v>1600</v>
      </c>
      <c r="J44" s="246">
        <v>1600</v>
      </c>
    </row>
    <row r="45" spans="1:10" s="8" customFormat="1" ht="9.75" customHeight="1">
      <c r="A45" s="28">
        <v>223003</v>
      </c>
      <c r="B45" s="7" t="s">
        <v>312</v>
      </c>
      <c r="C45" s="59">
        <v>8751</v>
      </c>
      <c r="D45" s="59">
        <v>7901</v>
      </c>
      <c r="E45" s="59">
        <v>8628</v>
      </c>
      <c r="F45" s="145">
        <v>7000</v>
      </c>
      <c r="G45" s="145">
        <v>7200</v>
      </c>
      <c r="H45" s="145">
        <v>7300</v>
      </c>
      <c r="I45" s="145">
        <v>7300</v>
      </c>
      <c r="J45" s="250">
        <v>7300</v>
      </c>
    </row>
    <row r="46" spans="1:10" s="8" customFormat="1" ht="9.75" customHeight="1">
      <c r="A46" s="166">
        <v>229005</v>
      </c>
      <c r="B46" s="167" t="s">
        <v>35</v>
      </c>
      <c r="C46" s="168">
        <v>181</v>
      </c>
      <c r="D46" s="168">
        <v>88</v>
      </c>
      <c r="E46" s="168">
        <v>86</v>
      </c>
      <c r="F46" s="182">
        <v>100</v>
      </c>
      <c r="G46" s="182">
        <v>100</v>
      </c>
      <c r="H46" s="182">
        <v>50</v>
      </c>
      <c r="I46" s="182">
        <v>50</v>
      </c>
      <c r="J46" s="251">
        <v>50</v>
      </c>
    </row>
    <row r="47" spans="1:10" s="8" customFormat="1" ht="9.75" customHeight="1">
      <c r="A47" s="183">
        <v>292006</v>
      </c>
      <c r="B47" s="184" t="s">
        <v>328</v>
      </c>
      <c r="C47" s="185">
        <v>223</v>
      </c>
      <c r="D47" s="186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252">
        <v>0</v>
      </c>
    </row>
    <row r="48" spans="1:10" s="8" customFormat="1" ht="9.75" customHeight="1">
      <c r="A48" s="183">
        <v>292008</v>
      </c>
      <c r="B48" s="184" t="s">
        <v>313</v>
      </c>
      <c r="C48" s="185">
        <v>5</v>
      </c>
      <c r="D48" s="186">
        <v>1165</v>
      </c>
      <c r="E48" s="186">
        <v>21</v>
      </c>
      <c r="F48" s="186">
        <v>20</v>
      </c>
      <c r="G48" s="186">
        <v>20</v>
      </c>
      <c r="H48" s="186">
        <v>20</v>
      </c>
      <c r="I48" s="186">
        <v>20</v>
      </c>
      <c r="J48" s="252">
        <v>20</v>
      </c>
    </row>
    <row r="49" spans="1:10" s="8" customFormat="1" ht="9.75" customHeight="1">
      <c r="A49" s="70">
        <v>292012</v>
      </c>
      <c r="B49" s="71" t="s">
        <v>297</v>
      </c>
      <c r="C49" s="72">
        <v>4875</v>
      </c>
      <c r="D49" s="170">
        <v>8310</v>
      </c>
      <c r="E49" s="170">
        <v>226</v>
      </c>
      <c r="F49" s="169">
        <v>0</v>
      </c>
      <c r="G49" s="169">
        <v>4100</v>
      </c>
      <c r="H49" s="169">
        <v>0</v>
      </c>
      <c r="I49" s="169">
        <v>0</v>
      </c>
      <c r="J49" s="170">
        <v>0</v>
      </c>
    </row>
    <row r="50" spans="1:10" s="8" customFormat="1" ht="9.75" customHeight="1">
      <c r="A50" s="28">
        <v>292017</v>
      </c>
      <c r="B50" s="7" t="s">
        <v>354</v>
      </c>
      <c r="C50" s="56">
        <v>807</v>
      </c>
      <c r="D50" s="142">
        <v>506</v>
      </c>
      <c r="E50" s="142">
        <v>1161</v>
      </c>
      <c r="F50" s="142">
        <v>0</v>
      </c>
      <c r="G50" s="142">
        <v>27</v>
      </c>
      <c r="H50" s="142">
        <v>0</v>
      </c>
      <c r="I50" s="142">
        <v>0</v>
      </c>
      <c r="J50" s="248">
        <v>0</v>
      </c>
    </row>
    <row r="51" spans="1:10" s="8" customFormat="1" ht="11.25">
      <c r="A51" s="15" t="s">
        <v>36</v>
      </c>
      <c r="B51" s="16"/>
      <c r="C51" s="57">
        <f>C52+C54+C53</f>
        <v>1968</v>
      </c>
      <c r="D51" s="143">
        <f>D52+D54+D53</f>
        <v>121</v>
      </c>
      <c r="E51" s="143">
        <f>E52+E54+E53</f>
        <v>25</v>
      </c>
      <c r="F51" s="143">
        <f>F52+F54</f>
        <v>60</v>
      </c>
      <c r="G51" s="143">
        <f>G52+G54</f>
        <v>60</v>
      </c>
      <c r="H51" s="143">
        <f>H52+H54</f>
        <v>40</v>
      </c>
      <c r="I51" s="143">
        <f>I52+I54</f>
        <v>40</v>
      </c>
      <c r="J51" s="209">
        <f>J52+J54</f>
        <v>40</v>
      </c>
    </row>
    <row r="52" spans="1:10" s="29" customFormat="1" ht="9" customHeight="1">
      <c r="A52" s="25">
        <v>242</v>
      </c>
      <c r="B52" s="18" t="s">
        <v>37</v>
      </c>
      <c r="C52" s="61">
        <v>191</v>
      </c>
      <c r="D52" s="61">
        <v>15</v>
      </c>
      <c r="E52" s="61">
        <v>15</v>
      </c>
      <c r="F52" s="181">
        <v>50</v>
      </c>
      <c r="G52" s="181">
        <v>50</v>
      </c>
      <c r="H52" s="181">
        <v>30</v>
      </c>
      <c r="I52" s="181">
        <v>30</v>
      </c>
      <c r="J52" s="246">
        <v>30</v>
      </c>
    </row>
    <row r="53" spans="1:10" s="29" customFormat="1" ht="9" customHeight="1">
      <c r="A53" s="25">
        <v>311</v>
      </c>
      <c r="B53" s="18" t="s">
        <v>329</v>
      </c>
      <c r="C53" s="61">
        <v>1714</v>
      </c>
      <c r="D53" s="61">
        <v>52</v>
      </c>
      <c r="E53" s="61">
        <v>0</v>
      </c>
      <c r="F53" s="181">
        <v>0</v>
      </c>
      <c r="G53" s="181">
        <v>0</v>
      </c>
      <c r="H53" s="181">
        <v>0</v>
      </c>
      <c r="I53" s="181">
        <v>0</v>
      </c>
      <c r="J53" s="246">
        <v>0</v>
      </c>
    </row>
    <row r="54" spans="1:10" s="29" customFormat="1" ht="9" customHeight="1">
      <c r="A54" s="25">
        <v>311</v>
      </c>
      <c r="B54" s="18" t="s">
        <v>38</v>
      </c>
      <c r="C54" s="61">
        <v>63</v>
      </c>
      <c r="D54" s="61">
        <v>54</v>
      </c>
      <c r="E54" s="61">
        <v>10</v>
      </c>
      <c r="F54" s="181">
        <v>10</v>
      </c>
      <c r="G54" s="181">
        <v>10</v>
      </c>
      <c r="H54" s="181">
        <v>10</v>
      </c>
      <c r="I54" s="181">
        <v>10</v>
      </c>
      <c r="J54" s="246">
        <v>10</v>
      </c>
    </row>
    <row r="55" spans="1:10" s="29" customFormat="1" ht="9" customHeight="1">
      <c r="A55" s="20"/>
      <c r="B55" s="30"/>
      <c r="C55" s="58"/>
      <c r="D55" s="144"/>
      <c r="E55" s="144"/>
      <c r="F55" s="144"/>
      <c r="G55" s="144"/>
      <c r="H55" s="144"/>
      <c r="I55" s="144"/>
      <c r="J55" s="210"/>
    </row>
    <row r="56" spans="1:10" s="8" customFormat="1" ht="9.75" customHeight="1">
      <c r="A56" s="15" t="s">
        <v>39</v>
      </c>
      <c r="B56" s="16"/>
      <c r="C56" s="62">
        <f aca="true" t="shared" si="4" ref="C56:H56">SUM(C57:C72)</f>
        <v>8187</v>
      </c>
      <c r="D56" s="147">
        <f t="shared" si="4"/>
        <v>10772</v>
      </c>
      <c r="E56" s="147">
        <f t="shared" si="4"/>
        <v>9696</v>
      </c>
      <c r="F56" s="147">
        <f>SUM(F57:F72)</f>
        <v>9950</v>
      </c>
      <c r="G56" s="147">
        <f>SUM(G57:G72)</f>
        <v>15250</v>
      </c>
      <c r="H56" s="147">
        <f t="shared" si="4"/>
        <v>8360</v>
      </c>
      <c r="I56" s="147">
        <f>SUM(I57:I72)</f>
        <v>8360</v>
      </c>
      <c r="J56" s="213">
        <f>SUM(J57:J72)</f>
        <v>8360</v>
      </c>
    </row>
    <row r="57" spans="1:10" s="8" customFormat="1" ht="9.75" customHeight="1" hidden="1">
      <c r="A57" s="20">
        <v>311</v>
      </c>
      <c r="B57" s="18" t="s">
        <v>88</v>
      </c>
      <c r="C57" s="54"/>
      <c r="D57" s="54">
        <v>0</v>
      </c>
      <c r="E57" s="54"/>
      <c r="F57" s="180">
        <v>0</v>
      </c>
      <c r="G57" s="180"/>
      <c r="H57" s="180">
        <v>0</v>
      </c>
      <c r="I57" s="180">
        <v>0</v>
      </c>
      <c r="J57" s="206">
        <v>0</v>
      </c>
    </row>
    <row r="58" spans="1:10" s="8" customFormat="1" ht="9.75" customHeight="1">
      <c r="A58" s="20">
        <v>312007</v>
      </c>
      <c r="B58" s="18" t="s">
        <v>84</v>
      </c>
      <c r="C58" s="54">
        <v>305</v>
      </c>
      <c r="D58" s="54">
        <v>290</v>
      </c>
      <c r="E58" s="54">
        <v>24</v>
      </c>
      <c r="F58" s="180">
        <v>0</v>
      </c>
      <c r="G58" s="180">
        <v>0</v>
      </c>
      <c r="H58" s="180">
        <v>0</v>
      </c>
      <c r="I58" s="180">
        <v>0</v>
      </c>
      <c r="J58" s="247">
        <v>0</v>
      </c>
    </row>
    <row r="59" spans="1:10" s="8" customFormat="1" ht="9.75" customHeight="1">
      <c r="A59" s="20">
        <v>3120121</v>
      </c>
      <c r="B59" s="18" t="s">
        <v>40</v>
      </c>
      <c r="C59" s="54">
        <v>725</v>
      </c>
      <c r="D59" s="54">
        <v>739</v>
      </c>
      <c r="E59" s="54">
        <v>872</v>
      </c>
      <c r="F59" s="180">
        <v>850</v>
      </c>
      <c r="G59" s="180">
        <v>850</v>
      </c>
      <c r="H59" s="180">
        <v>850</v>
      </c>
      <c r="I59" s="180">
        <v>850</v>
      </c>
      <c r="J59" s="247">
        <v>850</v>
      </c>
    </row>
    <row r="60" spans="1:10" s="8" customFormat="1" ht="9.75" customHeight="1">
      <c r="A60" s="20">
        <v>3120122</v>
      </c>
      <c r="B60" s="18" t="s">
        <v>41</v>
      </c>
      <c r="C60" s="54">
        <v>34</v>
      </c>
      <c r="D60" s="54">
        <v>34</v>
      </c>
      <c r="E60" s="54">
        <v>34</v>
      </c>
      <c r="F60" s="180">
        <v>30</v>
      </c>
      <c r="G60" s="180">
        <v>30</v>
      </c>
      <c r="H60" s="180">
        <v>35</v>
      </c>
      <c r="I60" s="180">
        <v>35</v>
      </c>
      <c r="J60" s="247">
        <v>35</v>
      </c>
    </row>
    <row r="61" spans="1:10" s="8" customFormat="1" ht="9.75" customHeight="1">
      <c r="A61" s="20">
        <v>3120123</v>
      </c>
      <c r="B61" s="18" t="s">
        <v>42</v>
      </c>
      <c r="C61" s="55">
        <v>73</v>
      </c>
      <c r="D61" s="55">
        <v>74</v>
      </c>
      <c r="E61" s="55">
        <v>73</v>
      </c>
      <c r="F61" s="141">
        <v>70</v>
      </c>
      <c r="G61" s="141">
        <v>70</v>
      </c>
      <c r="H61" s="141">
        <v>75</v>
      </c>
      <c r="I61" s="141">
        <v>75</v>
      </c>
      <c r="J61" s="171">
        <v>75</v>
      </c>
    </row>
    <row r="62" spans="1:10" s="8" customFormat="1" ht="9.75" customHeight="1">
      <c r="A62" s="20">
        <v>3120124</v>
      </c>
      <c r="B62" s="18" t="s">
        <v>43</v>
      </c>
      <c r="C62" s="55">
        <v>1845</v>
      </c>
      <c r="D62" s="55">
        <v>1956</v>
      </c>
      <c r="E62" s="55">
        <v>1941</v>
      </c>
      <c r="F62" s="141">
        <v>2500</v>
      </c>
      <c r="G62" s="141">
        <v>2500</v>
      </c>
      <c r="H62" s="141">
        <v>1500</v>
      </c>
      <c r="I62" s="141">
        <v>1500</v>
      </c>
      <c r="J62" s="171">
        <v>1500</v>
      </c>
    </row>
    <row r="63" spans="1:10" s="8" customFormat="1" ht="9.75" customHeight="1">
      <c r="A63" s="20">
        <v>3120125</v>
      </c>
      <c r="B63" s="30" t="s">
        <v>45</v>
      </c>
      <c r="C63" s="55">
        <v>266</v>
      </c>
      <c r="D63" s="55">
        <v>346</v>
      </c>
      <c r="E63" s="55">
        <v>303</v>
      </c>
      <c r="F63" s="141">
        <v>300</v>
      </c>
      <c r="G63" s="141">
        <v>300</v>
      </c>
      <c r="H63" s="141">
        <v>300</v>
      </c>
      <c r="I63" s="141">
        <v>300</v>
      </c>
      <c r="J63" s="171">
        <v>300</v>
      </c>
    </row>
    <row r="64" spans="1:10" s="8" customFormat="1" ht="9.75" customHeight="1">
      <c r="A64" s="20">
        <v>312011</v>
      </c>
      <c r="B64" s="18" t="s">
        <v>44</v>
      </c>
      <c r="C64" s="55">
        <v>35</v>
      </c>
      <c r="D64" s="55">
        <v>0</v>
      </c>
      <c r="E64" s="55">
        <v>0</v>
      </c>
      <c r="F64" s="141">
        <v>0</v>
      </c>
      <c r="G64" s="141">
        <v>0</v>
      </c>
      <c r="H64" s="141">
        <v>0</v>
      </c>
      <c r="I64" s="141">
        <v>0</v>
      </c>
      <c r="J64" s="171">
        <v>0</v>
      </c>
    </row>
    <row r="65" spans="1:10" s="8" customFormat="1" ht="9.75" customHeight="1">
      <c r="A65" s="20">
        <v>312001</v>
      </c>
      <c r="B65" s="30" t="s">
        <v>355</v>
      </c>
      <c r="C65" s="55">
        <v>0</v>
      </c>
      <c r="D65" s="55">
        <v>0</v>
      </c>
      <c r="E65" s="55">
        <v>0</v>
      </c>
      <c r="F65" s="141">
        <v>0</v>
      </c>
      <c r="G65" s="141">
        <v>0</v>
      </c>
      <c r="H65" s="141">
        <v>0</v>
      </c>
      <c r="I65" s="141">
        <v>600</v>
      </c>
      <c r="J65" s="207">
        <v>0</v>
      </c>
    </row>
    <row r="66" spans="1:10" s="8" customFormat="1" ht="9.75" customHeight="1">
      <c r="A66" s="20">
        <v>312001</v>
      </c>
      <c r="B66" s="30" t="s">
        <v>46</v>
      </c>
      <c r="C66" s="55">
        <v>709</v>
      </c>
      <c r="D66" s="55">
        <v>0</v>
      </c>
      <c r="E66" s="55">
        <v>0</v>
      </c>
      <c r="F66" s="141">
        <v>0</v>
      </c>
      <c r="G66" s="141">
        <v>0</v>
      </c>
      <c r="H66" s="141">
        <v>600</v>
      </c>
      <c r="I66" s="141">
        <v>0</v>
      </c>
      <c r="J66" s="207">
        <v>0</v>
      </c>
    </row>
    <row r="67" spans="1:10" s="8" customFormat="1" ht="9.75" customHeight="1">
      <c r="A67" s="20">
        <v>312001</v>
      </c>
      <c r="B67" s="30" t="s">
        <v>74</v>
      </c>
      <c r="C67" s="55">
        <v>0</v>
      </c>
      <c r="D67" s="55">
        <v>0</v>
      </c>
      <c r="E67" s="55">
        <v>0</v>
      </c>
      <c r="F67" s="141">
        <v>600</v>
      </c>
      <c r="G67" s="141">
        <v>600</v>
      </c>
      <c r="H67" s="141">
        <v>0</v>
      </c>
      <c r="I67" s="141">
        <v>0</v>
      </c>
      <c r="J67" s="207">
        <v>0</v>
      </c>
    </row>
    <row r="68" spans="1:10" s="8" customFormat="1" ht="9.75" customHeight="1">
      <c r="A68" s="20">
        <v>312001</v>
      </c>
      <c r="B68" s="30" t="s">
        <v>75</v>
      </c>
      <c r="C68" s="55">
        <v>0</v>
      </c>
      <c r="D68" s="55">
        <v>616</v>
      </c>
      <c r="E68" s="55">
        <v>0</v>
      </c>
      <c r="F68" s="141">
        <v>0</v>
      </c>
      <c r="G68" s="141">
        <v>0</v>
      </c>
      <c r="H68" s="141">
        <v>0</v>
      </c>
      <c r="I68" s="141">
        <v>0</v>
      </c>
      <c r="J68" s="207">
        <v>600</v>
      </c>
    </row>
    <row r="69" spans="1:10" s="8" customFormat="1" ht="9.75" customHeight="1">
      <c r="A69" s="20">
        <v>312001</v>
      </c>
      <c r="B69" s="30" t="s">
        <v>298</v>
      </c>
      <c r="C69" s="55">
        <v>1195</v>
      </c>
      <c r="D69" s="55">
        <v>1717</v>
      </c>
      <c r="E69" s="55">
        <v>922</v>
      </c>
      <c r="F69" s="141">
        <v>0</v>
      </c>
      <c r="G69" s="141">
        <v>4700</v>
      </c>
      <c r="H69" s="141">
        <v>2000</v>
      </c>
      <c r="I69" s="141">
        <v>2000</v>
      </c>
      <c r="J69" s="171">
        <v>2000</v>
      </c>
    </row>
    <row r="70" spans="1:10" s="8" customFormat="1" ht="9.75" customHeight="1">
      <c r="A70" s="20">
        <v>312001</v>
      </c>
      <c r="B70" s="30" t="s">
        <v>305</v>
      </c>
      <c r="C70" s="55">
        <v>0</v>
      </c>
      <c r="D70" s="55">
        <v>0</v>
      </c>
      <c r="E70" s="55">
        <v>527</v>
      </c>
      <c r="F70" s="141">
        <v>600</v>
      </c>
      <c r="G70" s="141">
        <v>1200</v>
      </c>
      <c r="H70" s="141">
        <v>0</v>
      </c>
      <c r="I70" s="141">
        <v>0</v>
      </c>
      <c r="J70" s="171">
        <v>0</v>
      </c>
    </row>
    <row r="71" spans="1:11" s="8" customFormat="1" ht="9.75" customHeight="1">
      <c r="A71" s="20">
        <v>312001</v>
      </c>
      <c r="B71" s="30" t="s">
        <v>296</v>
      </c>
      <c r="C71" s="55">
        <v>3000</v>
      </c>
      <c r="D71" s="171">
        <v>5000</v>
      </c>
      <c r="E71" s="171">
        <v>5000</v>
      </c>
      <c r="F71" s="141">
        <v>5000</v>
      </c>
      <c r="G71" s="141">
        <v>5000</v>
      </c>
      <c r="H71" s="141">
        <v>3000</v>
      </c>
      <c r="I71" s="141">
        <v>3000</v>
      </c>
      <c r="J71" s="245">
        <v>3000</v>
      </c>
      <c r="K71" s="254"/>
    </row>
    <row r="72" spans="1:11" s="8" customFormat="1" ht="9.75" customHeight="1" thickBot="1">
      <c r="A72" s="20">
        <v>312001</v>
      </c>
      <c r="B72" s="30" t="s">
        <v>306</v>
      </c>
      <c r="C72" s="55">
        <v>0</v>
      </c>
      <c r="D72" s="171">
        <v>0</v>
      </c>
      <c r="E72" s="171">
        <v>0</v>
      </c>
      <c r="F72" s="141">
        <v>0</v>
      </c>
      <c r="G72" s="141">
        <v>0</v>
      </c>
      <c r="H72" s="141">
        <v>0</v>
      </c>
      <c r="I72" s="141">
        <v>0</v>
      </c>
      <c r="J72" s="255">
        <v>0</v>
      </c>
      <c r="K72" s="254"/>
    </row>
    <row r="73" spans="1:10" s="8" customFormat="1" ht="13.5" customHeight="1" thickBot="1" thickTop="1">
      <c r="A73" s="31" t="s">
        <v>47</v>
      </c>
      <c r="B73" s="32"/>
      <c r="C73" s="63">
        <f aca="true" t="shared" si="5" ref="C73:H73">SUM(C56,C51,C29,C19,C14,C5)</f>
        <v>616688</v>
      </c>
      <c r="D73" s="154">
        <f t="shared" si="5"/>
        <v>633249</v>
      </c>
      <c r="E73" s="154">
        <f t="shared" si="5"/>
        <v>744332</v>
      </c>
      <c r="F73" s="148">
        <f>SUM(F56,F51,F29,F19,F14,F5)</f>
        <v>715830</v>
      </c>
      <c r="G73" s="148">
        <f>SUM(G56,G51,G29,G19,G14,G5)</f>
        <v>755957</v>
      </c>
      <c r="H73" s="148">
        <f t="shared" si="5"/>
        <v>772630</v>
      </c>
      <c r="I73" s="148">
        <f>SUM(I56,I51,I29,I19,I14,I5)</f>
        <v>772630</v>
      </c>
      <c r="J73" s="244">
        <f>SUM(J56,J51,J29,J19,J14,J5)</f>
        <v>772630</v>
      </c>
    </row>
    <row r="74" spans="1:10" s="8" customFormat="1" ht="12.75" thickBot="1" thickTop="1">
      <c r="A74" s="33"/>
      <c r="B74" s="34"/>
      <c r="C74" s="64"/>
      <c r="D74" s="64"/>
      <c r="E74" s="64"/>
      <c r="F74" s="64"/>
      <c r="G74" s="64"/>
      <c r="H74" s="64"/>
      <c r="I74" s="240"/>
      <c r="J74" s="215"/>
    </row>
    <row r="75" spans="1:10" s="8" customFormat="1" ht="34.5" thickTop="1">
      <c r="A75" s="35" t="s">
        <v>48</v>
      </c>
      <c r="B75" s="36"/>
      <c r="C75" s="12" t="s">
        <v>324</v>
      </c>
      <c r="D75" s="138" t="s">
        <v>336</v>
      </c>
      <c r="E75" s="138" t="s">
        <v>349</v>
      </c>
      <c r="F75" s="138" t="s">
        <v>310</v>
      </c>
      <c r="G75" s="138" t="s">
        <v>350</v>
      </c>
      <c r="H75" s="149" t="s">
        <v>352</v>
      </c>
      <c r="I75" s="197" t="s">
        <v>337</v>
      </c>
      <c r="J75" s="204" t="s">
        <v>353</v>
      </c>
    </row>
    <row r="76" spans="1:10" s="8" customFormat="1" ht="11.25">
      <c r="A76" s="15" t="s">
        <v>49</v>
      </c>
      <c r="B76" s="16"/>
      <c r="C76" s="62">
        <v>0</v>
      </c>
      <c r="D76" s="147">
        <f>SUM(D77)</f>
        <v>0</v>
      </c>
      <c r="E76" s="147">
        <v>0</v>
      </c>
      <c r="F76" s="147">
        <f>SUM(F77)</f>
        <v>0</v>
      </c>
      <c r="G76" s="147">
        <v>0</v>
      </c>
      <c r="H76" s="147">
        <f>SUM(H77)</f>
        <v>0</v>
      </c>
      <c r="I76" s="201">
        <v>0</v>
      </c>
      <c r="J76" s="216">
        <v>0</v>
      </c>
    </row>
    <row r="77" spans="1:10" s="8" customFormat="1" ht="11.25" hidden="1">
      <c r="A77" s="27">
        <v>233001</v>
      </c>
      <c r="B77" s="14" t="s">
        <v>50</v>
      </c>
      <c r="C77" s="55"/>
      <c r="D77" s="141">
        <v>0</v>
      </c>
      <c r="E77" s="141"/>
      <c r="F77" s="141">
        <v>0</v>
      </c>
      <c r="G77" s="141"/>
      <c r="H77" s="141">
        <v>0</v>
      </c>
      <c r="I77" s="202"/>
      <c r="J77" s="217"/>
    </row>
    <row r="78" spans="1:10" s="8" customFormat="1" ht="12" thickBot="1">
      <c r="A78" s="31" t="s">
        <v>51</v>
      </c>
      <c r="B78" s="37"/>
      <c r="C78" s="63">
        <f aca="true" t="shared" si="6" ref="C78:J78">SUM(C76)</f>
        <v>0</v>
      </c>
      <c r="D78" s="148">
        <f t="shared" si="6"/>
        <v>0</v>
      </c>
      <c r="E78" s="148">
        <v>0</v>
      </c>
      <c r="F78" s="148">
        <f t="shared" si="6"/>
        <v>0</v>
      </c>
      <c r="G78" s="148">
        <f t="shared" si="6"/>
        <v>0</v>
      </c>
      <c r="H78" s="148">
        <f t="shared" si="6"/>
        <v>0</v>
      </c>
      <c r="I78" s="148">
        <f t="shared" si="6"/>
        <v>0</v>
      </c>
      <c r="J78" s="214">
        <f t="shared" si="6"/>
        <v>0</v>
      </c>
    </row>
    <row r="79" spans="1:10" s="8" customFormat="1" ht="12.75" thickBot="1" thickTop="1">
      <c r="A79" s="38"/>
      <c r="B79" s="39"/>
      <c r="C79" s="50"/>
      <c r="D79" s="50"/>
      <c r="E79" s="50"/>
      <c r="F79" s="50"/>
      <c r="G79" s="50"/>
      <c r="H79" s="50"/>
      <c r="I79" s="199"/>
      <c r="J79" s="218"/>
    </row>
    <row r="80" spans="1:10" s="8" customFormat="1" ht="31.5" customHeight="1" thickBot="1" thickTop="1">
      <c r="A80" s="40" t="s">
        <v>52</v>
      </c>
      <c r="B80" s="41"/>
      <c r="C80" s="11" t="s">
        <v>311</v>
      </c>
      <c r="D80" s="149" t="s">
        <v>336</v>
      </c>
      <c r="E80" s="149" t="s">
        <v>349</v>
      </c>
      <c r="F80" s="149" t="s">
        <v>310</v>
      </c>
      <c r="G80" s="149" t="s">
        <v>350</v>
      </c>
      <c r="H80" s="149" t="s">
        <v>352</v>
      </c>
      <c r="I80" s="200" t="s">
        <v>337</v>
      </c>
      <c r="J80" s="219" t="s">
        <v>353</v>
      </c>
    </row>
    <row r="81" spans="1:10" s="8" customFormat="1" ht="12.75" customHeight="1" thickTop="1">
      <c r="A81" s="15" t="s">
        <v>53</v>
      </c>
      <c r="B81" s="16"/>
      <c r="C81" s="62">
        <f>SUM(C82:C86)</f>
        <v>145173</v>
      </c>
      <c r="D81" s="62">
        <f>SUM(D82:D86)</f>
        <v>29509</v>
      </c>
      <c r="E81" s="62">
        <f>SUM(E82:E86)</f>
        <v>197382</v>
      </c>
      <c r="F81" s="147">
        <f>SUM(F83,F85)</f>
        <v>72970</v>
      </c>
      <c r="G81" s="147">
        <f>SUM(G83,G85)</f>
        <v>125920</v>
      </c>
      <c r="H81" s="147">
        <f>SUM(H83,H85)</f>
        <v>118000</v>
      </c>
      <c r="I81" s="147">
        <f>SUM(I83,I85)</f>
        <v>0</v>
      </c>
      <c r="J81" s="213">
        <f>SUM(J83,J85)</f>
        <v>0</v>
      </c>
    </row>
    <row r="82" spans="1:10" s="8" customFormat="1" ht="9.75" customHeight="1">
      <c r="A82" s="74">
        <v>411006</v>
      </c>
      <c r="B82" s="73" t="s">
        <v>307</v>
      </c>
      <c r="C82" s="75">
        <v>0</v>
      </c>
      <c r="D82" s="150">
        <v>0</v>
      </c>
      <c r="E82" s="228">
        <v>0</v>
      </c>
      <c r="F82" s="235">
        <v>0</v>
      </c>
      <c r="G82" s="232">
        <v>0</v>
      </c>
      <c r="H82" s="231">
        <v>0</v>
      </c>
      <c r="I82" s="194">
        <v>0</v>
      </c>
      <c r="J82" s="220">
        <v>0</v>
      </c>
    </row>
    <row r="83" spans="1:10" s="8" customFormat="1" ht="9.75" customHeight="1">
      <c r="A83" s="74">
        <v>454001</v>
      </c>
      <c r="B83" s="73" t="s">
        <v>71</v>
      </c>
      <c r="C83" s="75">
        <v>116977</v>
      </c>
      <c r="D83" s="150">
        <v>21000</v>
      </c>
      <c r="E83" s="228">
        <v>197382</v>
      </c>
      <c r="F83" s="236">
        <v>72970</v>
      </c>
      <c r="G83" s="232">
        <v>125500</v>
      </c>
      <c r="H83" s="232">
        <v>118000</v>
      </c>
      <c r="I83" s="194">
        <v>0</v>
      </c>
      <c r="J83" s="220">
        <v>0</v>
      </c>
    </row>
    <row r="84" spans="1:10" s="8" customFormat="1" ht="9.75" customHeight="1">
      <c r="A84" s="74">
        <v>456002</v>
      </c>
      <c r="B84" s="73" t="s">
        <v>325</v>
      </c>
      <c r="C84" s="75">
        <v>8000</v>
      </c>
      <c r="D84" s="150">
        <v>8000</v>
      </c>
      <c r="E84" s="228">
        <v>0</v>
      </c>
      <c r="F84" s="237">
        <v>0</v>
      </c>
      <c r="G84" s="232">
        <v>0</v>
      </c>
      <c r="H84" s="233">
        <v>0</v>
      </c>
      <c r="I84" s="194">
        <v>0</v>
      </c>
      <c r="J84" s="220">
        <v>0</v>
      </c>
    </row>
    <row r="85" spans="1:10" s="8" customFormat="1" ht="9.75" customHeight="1">
      <c r="A85" s="20">
        <v>453</v>
      </c>
      <c r="B85" s="18" t="s">
        <v>54</v>
      </c>
      <c r="C85" s="55">
        <v>726</v>
      </c>
      <c r="D85" s="141">
        <v>509</v>
      </c>
      <c r="E85" s="141">
        <v>0</v>
      </c>
      <c r="F85" s="141">
        <v>0</v>
      </c>
      <c r="G85" s="180">
        <v>420</v>
      </c>
      <c r="H85" s="171">
        <v>0</v>
      </c>
      <c r="I85" s="229">
        <v>0</v>
      </c>
      <c r="J85" s="207">
        <v>0</v>
      </c>
    </row>
    <row r="86" spans="1:10" s="8" customFormat="1" ht="9.75" customHeight="1">
      <c r="A86" s="20">
        <v>514002</v>
      </c>
      <c r="B86" s="18" t="s">
        <v>326</v>
      </c>
      <c r="C86" s="55">
        <v>19470</v>
      </c>
      <c r="D86" s="141">
        <v>0</v>
      </c>
      <c r="E86" s="141">
        <v>0</v>
      </c>
      <c r="F86" s="141">
        <v>0</v>
      </c>
      <c r="G86" s="141">
        <v>0</v>
      </c>
      <c r="H86" s="171">
        <v>0</v>
      </c>
      <c r="I86" s="229">
        <v>0</v>
      </c>
      <c r="J86" s="207">
        <v>0</v>
      </c>
    </row>
    <row r="87" spans="1:10" s="8" customFormat="1" ht="9.75" customHeight="1" thickBot="1">
      <c r="A87" s="42" t="s">
        <v>52</v>
      </c>
      <c r="B87" s="43"/>
      <c r="C87" s="65">
        <f aca="true" t="shared" si="7" ref="C87:H87">SUM(C81)</f>
        <v>145173</v>
      </c>
      <c r="D87" s="151">
        <f t="shared" si="7"/>
        <v>29509</v>
      </c>
      <c r="E87" s="151">
        <f t="shared" si="7"/>
        <v>197382</v>
      </c>
      <c r="F87" s="151">
        <f t="shared" si="7"/>
        <v>72970</v>
      </c>
      <c r="G87" s="151">
        <f t="shared" si="7"/>
        <v>125920</v>
      </c>
      <c r="H87" s="234">
        <f t="shared" si="7"/>
        <v>118000</v>
      </c>
      <c r="I87" s="230">
        <v>0</v>
      </c>
      <c r="J87" s="221">
        <v>0</v>
      </c>
    </row>
    <row r="88" spans="1:10" s="8" customFormat="1" ht="12" thickTop="1">
      <c r="A88" s="44"/>
      <c r="B88" s="18"/>
      <c r="C88" s="66"/>
      <c r="D88" s="152"/>
      <c r="E88" s="152"/>
      <c r="F88" s="152"/>
      <c r="G88" s="152"/>
      <c r="H88" s="239"/>
      <c r="I88" s="238"/>
      <c r="J88" s="222"/>
    </row>
    <row r="89" spans="1:10" s="8" customFormat="1" ht="15">
      <c r="A89" s="45" t="s">
        <v>0</v>
      </c>
      <c r="B89" s="46"/>
      <c r="C89" s="67">
        <f>C73</f>
        <v>616688</v>
      </c>
      <c r="D89" s="153">
        <f>D73</f>
        <v>633249</v>
      </c>
      <c r="E89" s="153">
        <f>E73</f>
        <v>744332</v>
      </c>
      <c r="F89" s="153">
        <f>F73</f>
        <v>715830</v>
      </c>
      <c r="G89" s="153">
        <f>G73</f>
        <v>755957</v>
      </c>
      <c r="H89" s="153">
        <v>772630</v>
      </c>
      <c r="I89" s="153">
        <v>772630</v>
      </c>
      <c r="J89" s="153">
        <v>772630</v>
      </c>
    </row>
    <row r="90" spans="1:10" s="8" customFormat="1" ht="15">
      <c r="A90" s="45" t="s">
        <v>48</v>
      </c>
      <c r="B90" s="46"/>
      <c r="C90" s="67">
        <f>C78</f>
        <v>0</v>
      </c>
      <c r="D90" s="153">
        <f>D78</f>
        <v>0</v>
      </c>
      <c r="E90" s="153">
        <f>E78</f>
        <v>0</v>
      </c>
      <c r="F90" s="153">
        <f>F78</f>
        <v>0</v>
      </c>
      <c r="G90" s="153">
        <v>0</v>
      </c>
      <c r="H90" s="153">
        <f>H78</f>
        <v>0</v>
      </c>
      <c r="I90" s="203">
        <v>0</v>
      </c>
      <c r="J90" s="223">
        <v>0</v>
      </c>
    </row>
    <row r="91" spans="1:10" ht="15">
      <c r="A91" s="45" t="s">
        <v>52</v>
      </c>
      <c r="B91" s="46"/>
      <c r="C91" s="67">
        <v>145173</v>
      </c>
      <c r="D91" s="153">
        <v>29509</v>
      </c>
      <c r="E91" s="153">
        <v>197382</v>
      </c>
      <c r="F91" s="153">
        <v>72970</v>
      </c>
      <c r="G91" s="153">
        <v>125920</v>
      </c>
      <c r="H91" s="153">
        <v>118000</v>
      </c>
      <c r="I91" s="203">
        <v>0</v>
      </c>
      <c r="J91" s="223">
        <v>0</v>
      </c>
    </row>
    <row r="92" spans="1:10" ht="15.75" thickBot="1">
      <c r="A92" s="47" t="s">
        <v>55</v>
      </c>
      <c r="B92" s="48"/>
      <c r="C92" s="68">
        <f aca="true" t="shared" si="8" ref="C92:I92">C89+C90+C91</f>
        <v>761861</v>
      </c>
      <c r="D92" s="68">
        <f>D89+D90+D91</f>
        <v>662758</v>
      </c>
      <c r="E92" s="68">
        <f>E89+E90+E91</f>
        <v>941714</v>
      </c>
      <c r="F92" s="68">
        <f t="shared" si="8"/>
        <v>788800</v>
      </c>
      <c r="G92" s="68">
        <f t="shared" si="8"/>
        <v>881877</v>
      </c>
      <c r="H92" s="191">
        <f>H89+H90+H91</f>
        <v>890630</v>
      </c>
      <c r="I92" s="191">
        <f t="shared" si="8"/>
        <v>772630</v>
      </c>
      <c r="J92" s="224">
        <f>J89+J90+J91</f>
        <v>772630</v>
      </c>
    </row>
    <row r="93" ht="13.5" thickTop="1"/>
    <row r="95" ht="15.75">
      <c r="B95" s="49"/>
    </row>
    <row r="106" spans="1:2" ht="12.75">
      <c r="A106" s="5"/>
      <c r="B106" s="4"/>
    </row>
    <row r="107" spans="1:2" ht="12.75">
      <c r="A107" s="5"/>
      <c r="B107" s="4"/>
    </row>
    <row r="108" spans="1:2" ht="12.75">
      <c r="A108" s="5"/>
      <c r="B108" s="4"/>
    </row>
    <row r="109" spans="1:2" ht="12.75">
      <c r="A109" s="5"/>
      <c r="B109" s="4"/>
    </row>
    <row r="110" spans="1:2" ht="12.75">
      <c r="A110" s="5"/>
      <c r="B110" s="4"/>
    </row>
    <row r="111" spans="1:2" ht="12.75">
      <c r="A111" s="5"/>
      <c r="B111" s="4"/>
    </row>
    <row r="112" spans="1:2" ht="12.75">
      <c r="A112" s="5"/>
      <c r="B112" s="4"/>
    </row>
    <row r="113" spans="1:2" ht="12.75">
      <c r="A113" s="5"/>
      <c r="B113" s="4"/>
    </row>
    <row r="114" spans="1:2" ht="12.75">
      <c r="A114" s="5"/>
      <c r="B114" s="4"/>
    </row>
    <row r="115" spans="1:2" ht="12.75">
      <c r="A115" s="5"/>
      <c r="B115" s="4"/>
    </row>
    <row r="116" spans="1:2" ht="12.75">
      <c r="A116" s="5"/>
      <c r="B116" s="4"/>
    </row>
    <row r="117" spans="1:2" ht="12.75">
      <c r="A117" s="5"/>
      <c r="B117" s="4"/>
    </row>
    <row r="118" spans="1:2" ht="12.75">
      <c r="A118" s="5"/>
      <c r="B118" s="4"/>
    </row>
    <row r="119" spans="1:2" ht="12.75">
      <c r="A119" s="5"/>
      <c r="B119" s="4"/>
    </row>
    <row r="120" spans="1:2" ht="12.75">
      <c r="A120" s="5"/>
      <c r="B120" s="4"/>
    </row>
    <row r="121" spans="1:2" ht="12.75">
      <c r="A121" s="5"/>
      <c r="B121" s="4"/>
    </row>
    <row r="122" spans="1:2" ht="12.75">
      <c r="A122" s="5"/>
      <c r="B122" s="4"/>
    </row>
    <row r="123" spans="1:2" ht="12.75">
      <c r="A123" s="5"/>
      <c r="B123" s="4"/>
    </row>
    <row r="124" spans="1:2" ht="12.75">
      <c r="A124" s="5"/>
      <c r="B124" s="4"/>
    </row>
    <row r="125" spans="1:2" ht="12.75">
      <c r="A125" s="5"/>
      <c r="B125" s="4"/>
    </row>
    <row r="126" spans="1:2" ht="12.75">
      <c r="A126" s="5"/>
      <c r="B126" s="4"/>
    </row>
    <row r="127" spans="1:2" ht="12.75">
      <c r="A127" s="5"/>
      <c r="B127" s="4"/>
    </row>
    <row r="128" spans="1:2" ht="12.75">
      <c r="A128" s="5"/>
      <c r="B128" s="4"/>
    </row>
    <row r="129" spans="1:2" ht="12.75">
      <c r="A129" s="5"/>
      <c r="B129" s="4"/>
    </row>
    <row r="130" spans="1:2" ht="12.75">
      <c r="A130" s="5"/>
      <c r="B130" s="4"/>
    </row>
    <row r="131" spans="1:2" ht="12.75">
      <c r="A131" s="5"/>
      <c r="B131" s="4"/>
    </row>
    <row r="132" spans="1:2" ht="12.75">
      <c r="A132" s="5"/>
      <c r="B132" s="4"/>
    </row>
    <row r="133" spans="1:2" ht="12.75">
      <c r="A133" s="5"/>
      <c r="B133" s="4"/>
    </row>
    <row r="134" spans="1:2" ht="12.75">
      <c r="A134" s="5"/>
      <c r="B134" s="4"/>
    </row>
    <row r="135" spans="1:2" ht="12.75">
      <c r="A135" s="5"/>
      <c r="B135" s="4"/>
    </row>
    <row r="136" spans="1:2" ht="12.75">
      <c r="A136" s="5"/>
      <c r="B136" s="4"/>
    </row>
    <row r="137" spans="1:2" ht="12.75">
      <c r="A137" s="5"/>
      <c r="B137" s="4"/>
    </row>
    <row r="138" spans="1:2" ht="12.75">
      <c r="A138" s="5"/>
      <c r="B138" s="4"/>
    </row>
    <row r="139" spans="1:2" ht="12.75">
      <c r="A139" s="5"/>
      <c r="B139" s="4"/>
    </row>
    <row r="140" spans="1:2" ht="12.75">
      <c r="A140" s="5"/>
      <c r="B140" s="4"/>
    </row>
    <row r="141" spans="1:2" ht="12.75">
      <c r="A141" s="5"/>
      <c r="B141" s="4"/>
    </row>
    <row r="142" spans="1:2" ht="12.75">
      <c r="A142" s="5"/>
      <c r="B142" s="4"/>
    </row>
    <row r="143" spans="1:2" ht="12.75">
      <c r="A143" s="5"/>
      <c r="B143" s="4"/>
    </row>
    <row r="144" spans="1:2" ht="12.75">
      <c r="A144" s="5"/>
      <c r="B144" s="4"/>
    </row>
    <row r="145" spans="1:2" ht="12.75">
      <c r="A145" s="5"/>
      <c r="B145" s="4"/>
    </row>
    <row r="146" spans="1:2" ht="12.75">
      <c r="A146" s="5"/>
      <c r="B146" s="4"/>
    </row>
    <row r="147" spans="1:2" ht="12.75">
      <c r="A147" s="5"/>
      <c r="B147" s="4"/>
    </row>
    <row r="148" spans="1:2" ht="12.75">
      <c r="A148" s="5"/>
      <c r="B148" s="4"/>
    </row>
    <row r="149" spans="1:2" ht="12.75">
      <c r="A149" s="5"/>
      <c r="B149" s="4"/>
    </row>
    <row r="150" spans="1:2" ht="12.75">
      <c r="A150" s="5"/>
      <c r="B150" s="4"/>
    </row>
    <row r="151" spans="1:2" ht="12.75">
      <c r="A151" s="5"/>
      <c r="B151" s="4"/>
    </row>
    <row r="152" spans="1:2" ht="12.75">
      <c r="A152" s="5"/>
      <c r="B152" s="4"/>
    </row>
    <row r="153" spans="1:2" ht="12.75">
      <c r="A153" s="5"/>
      <c r="B153" s="4"/>
    </row>
    <row r="154" spans="1:2" ht="12.75">
      <c r="A154" s="5"/>
      <c r="B154" s="4"/>
    </row>
    <row r="155" spans="1:2" ht="12.75">
      <c r="A155" s="5"/>
      <c r="B155" s="4"/>
    </row>
    <row r="156" spans="1:2" ht="12.75">
      <c r="A156" s="5"/>
      <c r="B156" s="4"/>
    </row>
    <row r="157" spans="1:2" ht="12.75">
      <c r="A157" s="5"/>
      <c r="B157" s="4"/>
    </row>
    <row r="158" spans="1:2" ht="12.75">
      <c r="A158" s="5"/>
      <c r="B158" s="4"/>
    </row>
    <row r="159" spans="1:2" ht="12.75">
      <c r="A159" s="5"/>
      <c r="B159" s="4"/>
    </row>
    <row r="160" spans="1:2" ht="12.75">
      <c r="A160" s="5"/>
      <c r="B160" s="4"/>
    </row>
    <row r="161" spans="1:2" ht="12.75">
      <c r="A161" s="5"/>
      <c r="B161" s="4"/>
    </row>
    <row r="162" spans="1:2" ht="12.75">
      <c r="A162" s="5"/>
      <c r="B162" s="4"/>
    </row>
    <row r="163" spans="1:2" ht="12.75">
      <c r="A163" s="5"/>
      <c r="B163" s="4"/>
    </row>
    <row r="164" spans="1:2" ht="12.75">
      <c r="A164" s="5"/>
      <c r="B164" s="4"/>
    </row>
    <row r="165" spans="1:2" ht="12.75">
      <c r="A165" s="5"/>
      <c r="B165" s="4"/>
    </row>
    <row r="166" spans="1:2" ht="12.75">
      <c r="A166" s="5"/>
      <c r="B166" s="4"/>
    </row>
    <row r="167" spans="1:2" ht="12.75">
      <c r="A167" s="5"/>
      <c r="B167" s="4"/>
    </row>
    <row r="168" spans="1:2" ht="12.75">
      <c r="A168" s="5"/>
      <c r="B168" s="4"/>
    </row>
    <row r="169" spans="1:2" ht="12.75">
      <c r="A169" s="5"/>
      <c r="B169" s="4"/>
    </row>
    <row r="170" spans="1:2" ht="12.75">
      <c r="A170" s="5"/>
      <c r="B170" s="4"/>
    </row>
    <row r="171" spans="1:2" ht="12.75">
      <c r="A171" s="5"/>
      <c r="B171" s="4"/>
    </row>
    <row r="172" spans="1:2" ht="12.75">
      <c r="A172" s="5"/>
      <c r="B172" s="4"/>
    </row>
    <row r="173" spans="1:2" ht="12.75">
      <c r="A173" s="5"/>
      <c r="B173" s="4"/>
    </row>
    <row r="174" spans="1:2" ht="12.75">
      <c r="A174" s="5"/>
      <c r="B174" s="4"/>
    </row>
    <row r="175" spans="1:2" ht="12.75">
      <c r="A175" s="5"/>
      <c r="B175" s="4"/>
    </row>
    <row r="176" spans="1:2" ht="12.75">
      <c r="A176" s="5"/>
      <c r="B176" s="4"/>
    </row>
    <row r="177" spans="1:2" ht="12.75">
      <c r="A177" s="5"/>
      <c r="B177" s="4"/>
    </row>
    <row r="178" spans="1:2" ht="12.75">
      <c r="A178" s="5"/>
      <c r="B178" s="4"/>
    </row>
    <row r="179" spans="1:2" ht="12.75">
      <c r="A179" s="5"/>
      <c r="B179" s="4"/>
    </row>
    <row r="180" spans="1:2" ht="12.75">
      <c r="A180" s="5"/>
      <c r="B180" s="4"/>
    </row>
    <row r="181" spans="1:2" ht="12.75">
      <c r="A181" s="5"/>
      <c r="B181" s="4"/>
    </row>
    <row r="182" spans="1:2" ht="12.75">
      <c r="A182" s="5"/>
      <c r="B182" s="4"/>
    </row>
    <row r="183" spans="1:2" ht="12.75">
      <c r="A183" s="5"/>
      <c r="B183" s="4"/>
    </row>
    <row r="184" spans="1:2" ht="12.75">
      <c r="A184" s="5"/>
      <c r="B184" s="4"/>
    </row>
    <row r="185" spans="1:2" ht="12.75">
      <c r="A185" s="5"/>
      <c r="B185" s="4"/>
    </row>
    <row r="186" spans="1:2" ht="12.75">
      <c r="A186" s="5"/>
      <c r="B186" s="4"/>
    </row>
    <row r="187" spans="1:2" ht="12.75">
      <c r="A187" s="5"/>
      <c r="B187" s="4"/>
    </row>
    <row r="188" spans="1:2" ht="12.75">
      <c r="A188" s="5"/>
      <c r="B188" s="4"/>
    </row>
    <row r="189" spans="1:2" ht="12.75">
      <c r="A189" s="5"/>
      <c r="B189" s="4"/>
    </row>
    <row r="190" spans="1:2" ht="12.75">
      <c r="A190" s="5"/>
      <c r="B190" s="4"/>
    </row>
    <row r="191" spans="1:2" ht="12.75">
      <c r="A191" s="5"/>
      <c r="B191" s="4"/>
    </row>
    <row r="192" spans="1:2" ht="12.75">
      <c r="A192" s="5"/>
      <c r="B192" s="4"/>
    </row>
    <row r="193" spans="1:2" ht="12.75">
      <c r="A193" s="5"/>
      <c r="B193" s="4"/>
    </row>
    <row r="194" spans="1:2" ht="12.75">
      <c r="A194" s="5"/>
      <c r="B194" s="4"/>
    </row>
    <row r="195" spans="1:2" ht="12.75">
      <c r="A195" s="5"/>
      <c r="B195" s="4"/>
    </row>
    <row r="196" spans="1:2" ht="12.75">
      <c r="A196" s="5"/>
      <c r="B196" s="4"/>
    </row>
    <row r="197" spans="1:2" ht="12.75">
      <c r="A197" s="5"/>
      <c r="B197" s="4"/>
    </row>
    <row r="198" spans="1:2" ht="12.75">
      <c r="A198" s="5"/>
      <c r="B198" s="4"/>
    </row>
    <row r="199" spans="1:2" ht="12.75">
      <c r="A199" s="5"/>
      <c r="B199" s="4"/>
    </row>
    <row r="200" spans="1:2" ht="12.75">
      <c r="A200" s="5"/>
      <c r="B200" s="4"/>
    </row>
    <row r="201" spans="1:2" ht="12.75">
      <c r="A201" s="5"/>
      <c r="B201" s="4"/>
    </row>
    <row r="202" spans="1:2" ht="12.75">
      <c r="A202" s="5"/>
      <c r="B202" s="4"/>
    </row>
    <row r="203" spans="1:2" ht="12.75">
      <c r="A203" s="5"/>
      <c r="B203" s="4"/>
    </row>
    <row r="204" spans="1:2" ht="12.75">
      <c r="A204" s="5"/>
      <c r="B204" s="4"/>
    </row>
    <row r="205" spans="1:2" ht="12.75">
      <c r="A205" s="5"/>
      <c r="B205" s="4"/>
    </row>
    <row r="206" spans="1:2" ht="12.75">
      <c r="A206" s="5"/>
      <c r="B206" s="4"/>
    </row>
    <row r="207" spans="1:2" ht="12.75">
      <c r="A207" s="5"/>
      <c r="B207" s="4"/>
    </row>
    <row r="208" spans="1:2" ht="12.75">
      <c r="A208" s="5"/>
      <c r="B208" s="4"/>
    </row>
    <row r="209" spans="1:2" ht="12.75">
      <c r="A209" s="5"/>
      <c r="B209" s="4"/>
    </row>
    <row r="210" spans="1:2" ht="12.75">
      <c r="A210" s="5"/>
      <c r="B210" s="4"/>
    </row>
    <row r="211" spans="1:2" ht="12.75">
      <c r="A211" s="5"/>
      <c r="B211" s="4"/>
    </row>
    <row r="212" spans="1:2" ht="12.75">
      <c r="A212" s="5"/>
      <c r="B212" s="4"/>
    </row>
    <row r="213" spans="1:2" ht="12.75">
      <c r="A213" s="5"/>
      <c r="B213" s="4"/>
    </row>
    <row r="214" spans="1:2" ht="12.75">
      <c r="A214" s="5"/>
      <c r="B214" s="4"/>
    </row>
    <row r="215" spans="1:2" ht="12.75">
      <c r="A215" s="5"/>
      <c r="B215" s="4"/>
    </row>
    <row r="216" spans="1:2" ht="12.75">
      <c r="A216" s="5"/>
      <c r="B216" s="4"/>
    </row>
    <row r="217" spans="1:2" ht="12.75">
      <c r="A217" s="5"/>
      <c r="B217" s="4"/>
    </row>
    <row r="218" spans="1:2" ht="12.75">
      <c r="A218" s="5"/>
      <c r="B218" s="4"/>
    </row>
    <row r="219" spans="1:2" ht="12.75">
      <c r="A219" s="5"/>
      <c r="B219" s="4"/>
    </row>
    <row r="220" spans="1:2" ht="12.75">
      <c r="A220" s="5"/>
      <c r="B220" s="4"/>
    </row>
  </sheetData>
  <sheetProtection/>
  <mergeCells count="1">
    <mergeCell ref="A1:B1"/>
  </mergeCells>
  <printOptions/>
  <pageMargins left="0.7086614173228347" right="0.11811023622047245" top="0.2362204724409449" bottom="0.3937007874015748" header="0.5118110236220472" footer="0.5118110236220472"/>
  <pageSetup horizontalDpi="600" verticalDpi="600" orientation="landscape" paperSize="9" scale="90" r:id="rId1"/>
  <headerFooter alignWithMargins="0">
    <oddFooter>&amp;L&amp;D&amp;R&amp;P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7109375" style="0" customWidth="1"/>
    <col min="2" max="2" width="8.140625" style="0" customWidth="1"/>
    <col min="3" max="3" width="7.00390625" style="0" customWidth="1"/>
    <col min="4" max="4" width="7.421875" style="0" customWidth="1"/>
    <col min="5" max="6" width="6.57421875" style="0" customWidth="1"/>
    <col min="7" max="7" width="6.8515625" style="0" customWidth="1"/>
    <col min="8" max="8" width="7.8515625" style="0" customWidth="1"/>
    <col min="9" max="9" width="7.421875" style="0" customWidth="1"/>
    <col min="10" max="10" width="6.421875" style="0" customWidth="1"/>
    <col min="11" max="11" width="6.57421875" style="0" customWidth="1"/>
    <col min="12" max="12" width="7.421875" style="0" customWidth="1"/>
    <col min="13" max="13" width="6.421875" style="0" customWidth="1"/>
    <col min="14" max="14" width="7.8515625" style="0" customWidth="1"/>
    <col min="15" max="15" width="6.8515625" style="0" customWidth="1"/>
    <col min="16" max="16" width="8.140625" style="0" customWidth="1"/>
  </cols>
  <sheetData>
    <row r="1" spans="1:16" ht="12.75">
      <c r="A1" s="269" t="s">
        <v>386</v>
      </c>
      <c r="B1" s="266" t="s">
        <v>331</v>
      </c>
      <c r="C1" s="267"/>
      <c r="D1" s="268"/>
      <c r="E1" s="266" t="s">
        <v>338</v>
      </c>
      <c r="F1" s="267"/>
      <c r="G1" s="268"/>
      <c r="H1" s="266" t="s">
        <v>377</v>
      </c>
      <c r="I1" s="267"/>
      <c r="J1" s="268"/>
      <c r="K1" s="266" t="s">
        <v>379</v>
      </c>
      <c r="L1" s="267"/>
      <c r="M1" s="268"/>
      <c r="N1" s="266" t="s">
        <v>346</v>
      </c>
      <c r="O1" s="267"/>
      <c r="P1" s="268"/>
    </row>
    <row r="2" spans="1:16" ht="12.75">
      <c r="A2" s="270"/>
      <c r="B2" s="126" t="s">
        <v>234</v>
      </c>
      <c r="C2" s="124" t="s">
        <v>235</v>
      </c>
      <c r="D2" s="125" t="s">
        <v>236</v>
      </c>
      <c r="E2" s="126" t="s">
        <v>234</v>
      </c>
      <c r="F2" s="124" t="s">
        <v>235</v>
      </c>
      <c r="G2" s="125" t="s">
        <v>236</v>
      </c>
      <c r="H2" s="126" t="s">
        <v>234</v>
      </c>
      <c r="I2" s="124" t="s">
        <v>235</v>
      </c>
      <c r="J2" s="125" t="s">
        <v>236</v>
      </c>
      <c r="K2" s="126" t="s">
        <v>234</v>
      </c>
      <c r="L2" s="124" t="s">
        <v>235</v>
      </c>
      <c r="M2" s="125" t="s">
        <v>236</v>
      </c>
      <c r="N2" s="126" t="s">
        <v>234</v>
      </c>
      <c r="O2" s="124" t="s">
        <v>235</v>
      </c>
      <c r="P2" s="125" t="s">
        <v>236</v>
      </c>
    </row>
    <row r="3" spans="1:16" ht="15.75" customHeight="1">
      <c r="A3" s="133" t="s">
        <v>237</v>
      </c>
      <c r="B3" s="93">
        <v>616688</v>
      </c>
      <c r="C3" s="85">
        <v>145173</v>
      </c>
      <c r="D3" s="90">
        <f>SUM(B3:C3)</f>
        <v>761861</v>
      </c>
      <c r="E3" s="93">
        <f>príjmy!$D$73</f>
        <v>633249</v>
      </c>
      <c r="F3" s="85">
        <v>0</v>
      </c>
      <c r="G3" s="90">
        <f>SUM(E3:F3)</f>
        <v>633249</v>
      </c>
      <c r="H3" s="93">
        <f>príjmy!$E$73</f>
        <v>744332</v>
      </c>
      <c r="I3" s="85">
        <v>0</v>
      </c>
      <c r="J3" s="90">
        <f>SUM(H3:I3)</f>
        <v>744332</v>
      </c>
      <c r="K3" s="93">
        <f>príjmy!$F$73</f>
        <v>715830</v>
      </c>
      <c r="L3" s="85">
        <v>0</v>
      </c>
      <c r="M3" s="90">
        <f>SUM(K3:L3)</f>
        <v>715830</v>
      </c>
      <c r="N3" s="93">
        <f>príjmy!$H$73</f>
        <v>772630</v>
      </c>
      <c r="O3" s="85">
        <v>0</v>
      </c>
      <c r="P3" s="90">
        <f>SUM(N3:O3)</f>
        <v>772630</v>
      </c>
    </row>
    <row r="4" spans="1:16" ht="15.75" customHeight="1">
      <c r="A4" s="133" t="s">
        <v>238</v>
      </c>
      <c r="B4" s="88">
        <f>SUM(B6:B13)</f>
        <v>323021</v>
      </c>
      <c r="C4" s="85">
        <f>SUM(C6:C13)</f>
        <v>418851</v>
      </c>
      <c r="D4" s="91">
        <f>SUM(B4:C4)</f>
        <v>741872</v>
      </c>
      <c r="E4" s="88">
        <f>SUM(E6:E13)</f>
        <v>342097</v>
      </c>
      <c r="F4" s="85">
        <f>SUM(F6:F13)</f>
        <v>297593</v>
      </c>
      <c r="G4" s="91">
        <f>SUM(E4:F4)</f>
        <v>639690</v>
      </c>
      <c r="H4" s="88">
        <f>SUM(H6:H13)</f>
        <v>461060</v>
      </c>
      <c r="I4" s="85">
        <f>SUM(I6:I13)</f>
        <v>480655</v>
      </c>
      <c r="J4" s="91">
        <f>SUM(H4:I4)</f>
        <v>941715</v>
      </c>
      <c r="K4" s="88">
        <f>SUM(K6:K13)</f>
        <v>476930</v>
      </c>
      <c r="L4" s="85">
        <f>SUM(L6:L13)</f>
        <v>297200</v>
      </c>
      <c r="M4" s="91">
        <f>SUM(K4:L4)</f>
        <v>774130</v>
      </c>
      <c r="N4" s="88">
        <f>SUM(N6:N13)</f>
        <v>555530</v>
      </c>
      <c r="O4" s="85">
        <f>SUM(O6:O13)</f>
        <v>335100</v>
      </c>
      <c r="P4" s="91">
        <f>SUM(N4:O4)</f>
        <v>890630</v>
      </c>
    </row>
    <row r="5" spans="1:16" ht="15.75" customHeight="1">
      <c r="A5" s="133" t="s">
        <v>239</v>
      </c>
      <c r="B5" s="88"/>
      <c r="C5" s="85"/>
      <c r="D5" s="91"/>
      <c r="E5" s="88"/>
      <c r="F5" s="85"/>
      <c r="G5" s="91"/>
      <c r="H5" s="88"/>
      <c r="I5" s="85"/>
      <c r="J5" s="91"/>
      <c r="K5" s="88"/>
      <c r="L5" s="85"/>
      <c r="M5" s="91"/>
      <c r="N5" s="88"/>
      <c r="O5" s="85"/>
      <c r="P5" s="91"/>
    </row>
    <row r="6" spans="1:16" ht="24" customHeight="1">
      <c r="A6" s="134" t="s">
        <v>280</v>
      </c>
      <c r="B6" s="88">
        <f>'Všeobecné verejné služby'!$E$89</f>
        <v>132869</v>
      </c>
      <c r="C6" s="85">
        <f>'Všeobecné verejné služby'!$E$93</f>
        <v>0</v>
      </c>
      <c r="D6" s="91">
        <f aca="true" t="shared" si="0" ref="D6:D13">SUM(B6:C6)</f>
        <v>132869</v>
      </c>
      <c r="E6" s="88">
        <f>'Všeobecné verejné služby'!$F$89</f>
        <v>134217</v>
      </c>
      <c r="F6" s="85">
        <f>'Všeobecné verejné služby'!$F$93</f>
        <v>0</v>
      </c>
      <c r="G6" s="91">
        <f aca="true" t="shared" si="1" ref="G6:G13">SUM(E6:F6)</f>
        <v>134217</v>
      </c>
      <c r="H6" s="88">
        <f>'Všeobecné verejné služby'!$G$89</f>
        <v>161602</v>
      </c>
      <c r="I6" s="85">
        <f>'Všeobecné verejné služby'!$G$93</f>
        <v>0</v>
      </c>
      <c r="J6" s="91">
        <f aca="true" t="shared" si="2" ref="J6:J13">SUM(H6:I6)</f>
        <v>161602</v>
      </c>
      <c r="K6" s="88">
        <f>'Všeobecné verejné služby'!$H$89</f>
        <v>185290</v>
      </c>
      <c r="L6" s="85">
        <f>'Všeobecné verejné služby'!$H$93</f>
        <v>5000</v>
      </c>
      <c r="M6" s="91">
        <f aca="true" t="shared" si="3" ref="M6:M13">SUM(K6:L6)</f>
        <v>190290</v>
      </c>
      <c r="N6" s="88">
        <f>'Všeobecné verejné služby'!$J$89</f>
        <v>180360</v>
      </c>
      <c r="O6" s="85">
        <f>'Všeobecné verejné služby'!$J$93</f>
        <v>23000</v>
      </c>
      <c r="P6" s="91">
        <f aca="true" t="shared" si="4" ref="P6:P13">SUM(N6:O6)</f>
        <v>203360</v>
      </c>
    </row>
    <row r="7" spans="1:16" ht="21" customHeight="1">
      <c r="A7" s="134" t="s">
        <v>144</v>
      </c>
      <c r="B7" s="88">
        <f>'Ekonomická oblasť'!$E$25</f>
        <v>3567</v>
      </c>
      <c r="C7" s="85">
        <f>'Ekonomická oblasť'!$E$28</f>
        <v>92036</v>
      </c>
      <c r="D7" s="91">
        <f t="shared" si="0"/>
        <v>95603</v>
      </c>
      <c r="E7" s="88">
        <f>'Ekonomická oblasť'!$F$25</f>
        <v>3691</v>
      </c>
      <c r="F7" s="85">
        <f>'Ekonomická oblasť'!$F$28</f>
        <v>71489</v>
      </c>
      <c r="G7" s="91">
        <f t="shared" si="1"/>
        <v>75180</v>
      </c>
      <c r="H7" s="88">
        <f>'Ekonomická oblasť'!$G$25</f>
        <v>7784</v>
      </c>
      <c r="I7" s="85">
        <f>'Ekonomická oblasť'!$G$28</f>
        <v>271316</v>
      </c>
      <c r="J7" s="91">
        <f t="shared" si="2"/>
        <v>279100</v>
      </c>
      <c r="K7" s="88">
        <f>'Ekonomická oblasť'!$H$25</f>
        <v>13280</v>
      </c>
      <c r="L7" s="85">
        <f>'Ekonomická oblasť'!$H$28</f>
        <v>105700</v>
      </c>
      <c r="M7" s="91">
        <f t="shared" si="3"/>
        <v>118980</v>
      </c>
      <c r="N7" s="88">
        <f>'Ekonomická oblasť'!$J$25</f>
        <v>10285</v>
      </c>
      <c r="O7" s="85">
        <f>'Ekonomická oblasť'!$J$28</f>
        <v>123000</v>
      </c>
      <c r="P7" s="91">
        <f t="shared" si="4"/>
        <v>133285</v>
      </c>
    </row>
    <row r="8" spans="1:16" ht="18" customHeight="1">
      <c r="A8" s="134" t="s">
        <v>281</v>
      </c>
      <c r="B8" s="88">
        <v>4876</v>
      </c>
      <c r="C8" s="85">
        <f>'Poriadok a bez.'!$E$43</f>
        <v>0</v>
      </c>
      <c r="D8" s="91">
        <f t="shared" si="0"/>
        <v>4876</v>
      </c>
      <c r="E8" s="88">
        <f>'Poriadok a bez.'!$G$31</f>
        <v>6920</v>
      </c>
      <c r="F8" s="85">
        <f>'Poriadok a bez.'!$F$43</f>
        <v>19775</v>
      </c>
      <c r="G8" s="91">
        <f t="shared" si="1"/>
        <v>26695</v>
      </c>
      <c r="H8" s="88">
        <f>'Poriadok a bez.'!$G$31</f>
        <v>6920</v>
      </c>
      <c r="I8" s="85">
        <f>'Poriadok a bez.'!$G$43</f>
        <v>2742</v>
      </c>
      <c r="J8" s="91">
        <f t="shared" si="2"/>
        <v>9662</v>
      </c>
      <c r="K8" s="88">
        <f>'Poriadok a bez.'!$H$5</f>
        <v>8700</v>
      </c>
      <c r="L8" s="85">
        <f>'Poriadok a bez.'!$H$43</f>
        <v>0</v>
      </c>
      <c r="M8" s="91">
        <f t="shared" si="3"/>
        <v>8700</v>
      </c>
      <c r="N8" s="88">
        <f>'Poriadok a bez.'!$J$5</f>
        <v>5400</v>
      </c>
      <c r="O8" s="85">
        <f>'Poriadok a bez.'!$J$43</f>
        <v>0</v>
      </c>
      <c r="P8" s="91">
        <f t="shared" si="4"/>
        <v>5400</v>
      </c>
    </row>
    <row r="9" spans="1:16" ht="18.75" customHeight="1">
      <c r="A9" s="134" t="s">
        <v>240</v>
      </c>
      <c r="B9" s="88">
        <f>'Ochrana ŽP'!$E$23</f>
        <v>19996</v>
      </c>
      <c r="C9" s="85">
        <v>0</v>
      </c>
      <c r="D9" s="91">
        <f t="shared" si="0"/>
        <v>19996</v>
      </c>
      <c r="E9" s="88">
        <f>'Ochrana ŽP'!$F$23</f>
        <v>19287</v>
      </c>
      <c r="F9" s="85">
        <v>0</v>
      </c>
      <c r="G9" s="91">
        <f t="shared" si="1"/>
        <v>19287</v>
      </c>
      <c r="H9" s="88">
        <f>'Ochrana ŽP'!$G$23</f>
        <v>21287</v>
      </c>
      <c r="I9" s="85">
        <f>'Ochrana ŽP'!$G$25</f>
        <v>0</v>
      </c>
      <c r="J9" s="91">
        <f t="shared" si="2"/>
        <v>21287</v>
      </c>
      <c r="K9" s="88">
        <f>'Ochrana ŽP'!$H$23</f>
        <v>29070</v>
      </c>
      <c r="L9" s="85">
        <f>'Ochrana ŽP'!$H$25</f>
        <v>0</v>
      </c>
      <c r="M9" s="91">
        <f t="shared" si="3"/>
        <v>29070</v>
      </c>
      <c r="N9" s="88">
        <f>'Ochrana ŽP'!$J$23</f>
        <v>33575</v>
      </c>
      <c r="O9" s="85">
        <f>'Ochrana ŽP'!$J$25</f>
        <v>30000</v>
      </c>
      <c r="P9" s="91">
        <f t="shared" si="4"/>
        <v>63575</v>
      </c>
    </row>
    <row r="10" spans="1:16" ht="24" customHeight="1">
      <c r="A10" s="134" t="s">
        <v>282</v>
      </c>
      <c r="B10" s="88">
        <f>'Bývanie a obč.vyb.'!$E$43</f>
        <v>10146</v>
      </c>
      <c r="C10" s="85">
        <f>'Bývanie a obč.vyb.'!$E$47</f>
        <v>10099</v>
      </c>
      <c r="D10" s="91">
        <f t="shared" si="0"/>
        <v>20245</v>
      </c>
      <c r="E10" s="88">
        <f>'Bývanie a obč.vyb.'!$F$43</f>
        <v>15757</v>
      </c>
      <c r="F10" s="85">
        <f>'Bývanie a obč.vyb.'!$F$47</f>
        <v>151126</v>
      </c>
      <c r="G10" s="91">
        <f t="shared" si="1"/>
        <v>166883</v>
      </c>
      <c r="H10" s="88">
        <f>'Bývanie a obč.vyb.'!$G$43</f>
        <v>18853</v>
      </c>
      <c r="I10" s="85">
        <f>'Bývanie a obč.vyb.'!$G$58</f>
        <v>71147</v>
      </c>
      <c r="J10" s="91">
        <f t="shared" si="2"/>
        <v>90000</v>
      </c>
      <c r="K10" s="88">
        <f>'Bývanie a obč.vyb.'!$H$43</f>
        <v>21150</v>
      </c>
      <c r="L10" s="85">
        <f>'Bývanie a obč.vyb.'!$H$58</f>
        <v>80000</v>
      </c>
      <c r="M10" s="91">
        <f t="shared" si="3"/>
        <v>101150</v>
      </c>
      <c r="N10" s="88">
        <f>'Bývanie a obč.vyb.'!$J$43</f>
        <v>71980</v>
      </c>
      <c r="O10" s="85">
        <f>'Bývanie a obč.vyb.'!$J$58</f>
        <v>6100</v>
      </c>
      <c r="P10" s="91">
        <f t="shared" si="4"/>
        <v>78080</v>
      </c>
    </row>
    <row r="11" spans="1:16" ht="22.5" customHeight="1">
      <c r="A11" s="134" t="s">
        <v>283</v>
      </c>
      <c r="B11" s="88">
        <f>'Rek.,kul. a náb.'!$E$87</f>
        <v>46753</v>
      </c>
      <c r="C11" s="85">
        <f>'Rek.,kul. a náb.'!$E$110</f>
        <v>316516</v>
      </c>
      <c r="D11" s="91">
        <f t="shared" si="0"/>
        <v>363269</v>
      </c>
      <c r="E11" s="88">
        <f>'Rek.,kul. a náb.'!$F$87</f>
        <v>52570</v>
      </c>
      <c r="F11" s="85">
        <f>'Rek.,kul. a náb.'!$F$110</f>
        <v>12935</v>
      </c>
      <c r="G11" s="91">
        <f t="shared" si="1"/>
        <v>65505</v>
      </c>
      <c r="H11" s="88">
        <f>'Rek.,kul. a náb.'!$G$87</f>
        <v>117073</v>
      </c>
      <c r="I11" s="85">
        <f>'Rek.,kul. a náb.'!$G$110</f>
        <v>135450</v>
      </c>
      <c r="J11" s="91">
        <f t="shared" si="2"/>
        <v>252523</v>
      </c>
      <c r="K11" s="88">
        <f>'Rek.,kul. a náb.'!$H$87</f>
        <v>72850</v>
      </c>
      <c r="L11" s="85">
        <f>'Rek.,kul. a náb.'!$H$110</f>
        <v>104000</v>
      </c>
      <c r="M11" s="91">
        <f t="shared" si="3"/>
        <v>176850</v>
      </c>
      <c r="N11" s="88">
        <f>'Rek.,kul. a náb.'!$J$87</f>
        <v>66820</v>
      </c>
      <c r="O11" s="85">
        <f>'Rek.,kul. a náb.'!$J$110</f>
        <v>150000</v>
      </c>
      <c r="P11" s="91">
        <f t="shared" si="4"/>
        <v>216820</v>
      </c>
    </row>
    <row r="12" spans="1:16" ht="19.5" customHeight="1">
      <c r="A12" s="134" t="s">
        <v>198</v>
      </c>
      <c r="B12" s="88">
        <f>Vzdelávanie!$E$75</f>
        <v>95900</v>
      </c>
      <c r="C12" s="85">
        <f>Vzdelávanie!$E$79</f>
        <v>200</v>
      </c>
      <c r="D12" s="91">
        <f t="shared" si="0"/>
        <v>96100</v>
      </c>
      <c r="E12" s="88">
        <f>Vzdelávanie!$F$75</f>
        <v>101989</v>
      </c>
      <c r="F12" s="85">
        <f>Vzdelávanie!$F$79</f>
        <v>42268</v>
      </c>
      <c r="G12" s="91">
        <f t="shared" si="1"/>
        <v>144257</v>
      </c>
      <c r="H12" s="88">
        <f>Vzdelávanie!$G$75</f>
        <v>120538</v>
      </c>
      <c r="I12" s="85">
        <f>Vzdelávanie!$G$79</f>
        <v>0</v>
      </c>
      <c r="J12" s="91">
        <f t="shared" si="2"/>
        <v>120538</v>
      </c>
      <c r="K12" s="88">
        <f>Vzdelávanie!$H$75</f>
        <v>135660</v>
      </c>
      <c r="L12" s="85">
        <f>Vzdelávanie!$H$89</f>
        <v>2500</v>
      </c>
      <c r="M12" s="91">
        <f t="shared" si="3"/>
        <v>138160</v>
      </c>
      <c r="N12" s="88">
        <f>Vzdelávanie!$J$75</f>
        <v>178360</v>
      </c>
      <c r="O12" s="85">
        <f>Vzdelávanie!$J$79</f>
        <v>3000</v>
      </c>
      <c r="P12" s="91">
        <f t="shared" si="4"/>
        <v>181360</v>
      </c>
    </row>
    <row r="13" spans="1:16" ht="22.5" customHeight="1">
      <c r="A13" s="134" t="s">
        <v>284</v>
      </c>
      <c r="B13" s="88">
        <f>'Sociál.zab.'!$E$41</f>
        <v>8914</v>
      </c>
      <c r="C13" s="85">
        <v>0</v>
      </c>
      <c r="D13" s="91">
        <f t="shared" si="0"/>
        <v>8914</v>
      </c>
      <c r="E13" s="88">
        <f>'Sociál.zab.'!$F$41</f>
        <v>7666</v>
      </c>
      <c r="F13" s="85">
        <v>0</v>
      </c>
      <c r="G13" s="91">
        <f t="shared" si="1"/>
        <v>7666</v>
      </c>
      <c r="H13" s="88">
        <f>'Sociál.zab.'!$G$41</f>
        <v>7003</v>
      </c>
      <c r="I13" s="85">
        <v>0</v>
      </c>
      <c r="J13" s="91">
        <f t="shared" si="2"/>
        <v>7003</v>
      </c>
      <c r="K13" s="88">
        <f>'Sociál.zab.'!$H$41</f>
        <v>10930</v>
      </c>
      <c r="L13" s="85">
        <v>0</v>
      </c>
      <c r="M13" s="91">
        <f t="shared" si="3"/>
        <v>10930</v>
      </c>
      <c r="N13" s="88">
        <f>'Sociál.zab.'!$J$41</f>
        <v>8750</v>
      </c>
      <c r="O13" s="85">
        <v>0</v>
      </c>
      <c r="P13" s="91">
        <f t="shared" si="4"/>
        <v>8750</v>
      </c>
    </row>
    <row r="14" spans="1:16" ht="15.75" customHeight="1">
      <c r="A14" s="133"/>
      <c r="B14" s="94"/>
      <c r="C14" s="89"/>
      <c r="D14" s="92"/>
      <c r="E14" s="94"/>
      <c r="F14" s="89"/>
      <c r="G14" s="92"/>
      <c r="H14" s="94"/>
      <c r="I14" s="89"/>
      <c r="J14" s="92"/>
      <c r="K14" s="94"/>
      <c r="L14" s="89"/>
      <c r="M14" s="92"/>
      <c r="N14" s="94"/>
      <c r="O14" s="89"/>
      <c r="P14" s="92"/>
    </row>
    <row r="15" spans="1:16" ht="15.75" customHeight="1">
      <c r="A15" s="133"/>
      <c r="B15" s="94"/>
      <c r="C15" s="89"/>
      <c r="D15" s="92"/>
      <c r="E15" s="94"/>
      <c r="F15" s="89"/>
      <c r="G15" s="92"/>
      <c r="H15" s="94"/>
      <c r="I15" s="89"/>
      <c r="J15" s="92"/>
      <c r="K15" s="94"/>
      <c r="L15" s="89"/>
      <c r="M15" s="92"/>
      <c r="N15" s="94"/>
      <c r="O15" s="89"/>
      <c r="P15" s="92"/>
    </row>
    <row r="16" spans="1:16" ht="15.75" customHeight="1">
      <c r="A16" s="135" t="s">
        <v>241</v>
      </c>
      <c r="B16" s="129">
        <f>B3-B4</f>
        <v>293667</v>
      </c>
      <c r="C16" s="127"/>
      <c r="D16" s="128"/>
      <c r="E16" s="129">
        <f>E3-E4</f>
        <v>291152</v>
      </c>
      <c r="F16" s="127"/>
      <c r="G16" s="128"/>
      <c r="H16" s="129">
        <f>H3-H4</f>
        <v>283272</v>
      </c>
      <c r="I16" s="127"/>
      <c r="J16" s="128"/>
      <c r="K16" s="129">
        <f>K3-K4</f>
        <v>238900</v>
      </c>
      <c r="L16" s="127"/>
      <c r="M16" s="128"/>
      <c r="N16" s="129">
        <v>217100</v>
      </c>
      <c r="O16" s="127"/>
      <c r="P16" s="128"/>
    </row>
    <row r="17" spans="1:16" ht="22.5" customHeight="1">
      <c r="A17" s="136" t="s">
        <v>242</v>
      </c>
      <c r="B17" s="130"/>
      <c r="C17" s="127">
        <f>C3-C4</f>
        <v>-273678</v>
      </c>
      <c r="D17" s="128"/>
      <c r="E17" s="130"/>
      <c r="F17" s="127">
        <f>F3-F4</f>
        <v>-297593</v>
      </c>
      <c r="G17" s="128"/>
      <c r="H17" s="130"/>
      <c r="I17" s="127">
        <f>I3-I4</f>
        <v>-480655</v>
      </c>
      <c r="J17" s="128"/>
      <c r="K17" s="130"/>
      <c r="L17" s="127">
        <f>L3-L4</f>
        <v>-297200</v>
      </c>
      <c r="M17" s="128"/>
      <c r="N17" s="130"/>
      <c r="O17" s="127">
        <f>O3-O4</f>
        <v>-335100</v>
      </c>
      <c r="P17" s="128"/>
    </row>
    <row r="18" spans="1:16" ht="21.75" customHeight="1">
      <c r="A18" s="136" t="s">
        <v>295</v>
      </c>
      <c r="B18" s="130"/>
      <c r="C18" s="127"/>
      <c r="D18" s="128">
        <v>8729</v>
      </c>
      <c r="E18" s="130"/>
      <c r="F18" s="127"/>
      <c r="G18" s="128">
        <v>2275</v>
      </c>
      <c r="H18" s="130"/>
      <c r="I18" s="127"/>
      <c r="J18" s="128">
        <v>-197382</v>
      </c>
      <c r="K18" s="130"/>
      <c r="L18" s="127"/>
      <c r="M18" s="128">
        <v>-58300</v>
      </c>
      <c r="N18" s="130"/>
      <c r="O18" s="127"/>
      <c r="P18" s="128">
        <v>-118000</v>
      </c>
    </row>
    <row r="19" spans="1:16" ht="15.75" customHeight="1">
      <c r="A19" s="133"/>
      <c r="B19" s="94"/>
      <c r="C19" s="89"/>
      <c r="D19" s="92"/>
      <c r="E19" s="94"/>
      <c r="F19" s="89"/>
      <c r="G19" s="92"/>
      <c r="H19" s="94"/>
      <c r="I19" s="89"/>
      <c r="J19" s="92"/>
      <c r="K19" s="94"/>
      <c r="L19" s="89"/>
      <c r="M19" s="92"/>
      <c r="N19" s="94"/>
      <c r="O19" s="89"/>
      <c r="P19" s="92"/>
    </row>
    <row r="20" spans="1:16" ht="24" customHeight="1">
      <c r="A20" s="136" t="s">
        <v>243</v>
      </c>
      <c r="B20" s="132"/>
      <c r="C20" s="118"/>
      <c r="D20" s="131"/>
      <c r="E20" s="132"/>
      <c r="F20" s="118"/>
      <c r="G20" s="131"/>
      <c r="H20" s="132"/>
      <c r="I20" s="118"/>
      <c r="J20" s="131"/>
      <c r="K20" s="132"/>
      <c r="L20" s="118"/>
      <c r="M20" s="131"/>
      <c r="N20" s="132"/>
      <c r="O20" s="118"/>
      <c r="P20" s="131"/>
    </row>
    <row r="21" spans="1:16" ht="15.75" customHeight="1">
      <c r="A21" s="135" t="s">
        <v>237</v>
      </c>
      <c r="B21" s="130"/>
      <c r="C21" s="127"/>
      <c r="D21" s="128">
        <v>369432</v>
      </c>
      <c r="E21" s="130"/>
      <c r="F21" s="127"/>
      <c r="G21" s="128">
        <v>29509.5</v>
      </c>
      <c r="H21" s="130"/>
      <c r="I21" s="127"/>
      <c r="J21" s="128">
        <v>197382</v>
      </c>
      <c r="K21" s="130"/>
      <c r="L21" s="127"/>
      <c r="M21" s="128">
        <v>58300</v>
      </c>
      <c r="N21" s="130"/>
      <c r="O21" s="127"/>
      <c r="P21" s="128">
        <v>118000</v>
      </c>
    </row>
    <row r="22" spans="1:16" ht="15.75" customHeight="1">
      <c r="A22" s="135" t="s">
        <v>238</v>
      </c>
      <c r="B22" s="130"/>
      <c r="C22" s="127"/>
      <c r="D22" s="128">
        <v>0</v>
      </c>
      <c r="E22" s="130"/>
      <c r="F22" s="127"/>
      <c r="G22" s="128">
        <v>8000</v>
      </c>
      <c r="H22" s="130"/>
      <c r="I22" s="127"/>
      <c r="J22" s="128">
        <v>0</v>
      </c>
      <c r="K22" s="130"/>
      <c r="L22" s="127"/>
      <c r="M22" s="128">
        <v>0</v>
      </c>
      <c r="N22" s="130"/>
      <c r="O22" s="127"/>
      <c r="P22" s="128">
        <v>0</v>
      </c>
    </row>
    <row r="23" spans="1:16" ht="12.75">
      <c r="A23" s="133"/>
      <c r="B23" s="94"/>
      <c r="C23" s="89"/>
      <c r="D23" s="92"/>
      <c r="E23" s="94"/>
      <c r="F23" s="89"/>
      <c r="G23" s="92"/>
      <c r="H23" s="94"/>
      <c r="I23" s="89"/>
      <c r="J23" s="92"/>
      <c r="K23" s="94"/>
      <c r="L23" s="89"/>
      <c r="M23" s="92"/>
      <c r="N23" s="94"/>
      <c r="O23" s="89"/>
      <c r="P23" s="92"/>
    </row>
  </sheetData>
  <sheetProtection/>
  <mergeCells count="6">
    <mergeCell ref="N1:P1"/>
    <mergeCell ref="K1:M1"/>
    <mergeCell ref="H1:J1"/>
    <mergeCell ref="A1:A2"/>
    <mergeCell ref="B1:D1"/>
    <mergeCell ref="E1:G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30">
      <selection activeCell="J4" sqref="J4"/>
    </sheetView>
  </sheetViews>
  <sheetFormatPr defaultColWidth="9.140625" defaultRowHeight="12.75"/>
  <cols>
    <col min="1" max="1" width="8.421875" style="0" customWidth="1"/>
    <col min="2" max="2" width="11.140625" style="76" customWidth="1"/>
    <col min="3" max="3" width="12.00390625" style="0" customWidth="1"/>
    <col min="4" max="4" width="28.7109375" style="0" customWidth="1"/>
    <col min="5" max="11" width="10.57421875" style="0" customWidth="1"/>
    <col min="12" max="12" width="10.421875" style="0" customWidth="1"/>
  </cols>
  <sheetData>
    <row r="1" spans="1:7" ht="18">
      <c r="A1" s="263" t="s">
        <v>382</v>
      </c>
      <c r="B1" s="263"/>
      <c r="C1" s="263"/>
      <c r="D1" s="263"/>
      <c r="E1" s="263"/>
      <c r="F1" s="263"/>
      <c r="G1" s="137"/>
    </row>
    <row r="2" ht="12.75"/>
    <row r="3" spans="1:12" ht="57" customHeight="1">
      <c r="A3" s="258" t="s">
        <v>89</v>
      </c>
      <c r="B3" s="259"/>
      <c r="C3" s="259"/>
      <c r="D3" s="260"/>
      <c r="E3" s="81" t="s">
        <v>311</v>
      </c>
      <c r="F3" s="82" t="s">
        <v>335</v>
      </c>
      <c r="G3" s="82" t="s">
        <v>356</v>
      </c>
      <c r="H3" s="82" t="s">
        <v>357</v>
      </c>
      <c r="I3" s="82" t="s">
        <v>350</v>
      </c>
      <c r="J3" s="81" t="s">
        <v>384</v>
      </c>
      <c r="K3" s="81" t="s">
        <v>358</v>
      </c>
      <c r="L3" s="81" t="s">
        <v>359</v>
      </c>
    </row>
    <row r="4" spans="1:12" ht="51">
      <c r="A4" s="83" t="s">
        <v>90</v>
      </c>
      <c r="B4" s="84" t="s">
        <v>93</v>
      </c>
      <c r="C4" s="83" t="s">
        <v>91</v>
      </c>
      <c r="D4" s="83" t="s">
        <v>92</v>
      </c>
      <c r="E4" s="261"/>
      <c r="F4" s="262"/>
      <c r="G4" s="241"/>
      <c r="H4" s="175"/>
      <c r="I4" s="242"/>
      <c r="J4" s="192"/>
      <c r="K4" s="192"/>
      <c r="L4" s="192"/>
    </row>
    <row r="5" spans="1:12" s="79" customFormat="1" ht="30">
      <c r="A5" s="114"/>
      <c r="B5" s="108" t="s">
        <v>94</v>
      </c>
      <c r="C5" s="115"/>
      <c r="D5" s="109" t="s">
        <v>135</v>
      </c>
      <c r="E5" s="110">
        <f aca="true" t="shared" si="0" ref="E5:L5">SUM(E6+E8+E12+E21+E24+E30+E37+E42+E47+E49+E65)</f>
        <v>124942</v>
      </c>
      <c r="F5" s="110">
        <f t="shared" si="0"/>
        <v>128809</v>
      </c>
      <c r="G5" s="110">
        <f t="shared" si="0"/>
        <v>155356</v>
      </c>
      <c r="H5" s="110">
        <f t="shared" si="0"/>
        <v>177310</v>
      </c>
      <c r="I5" s="110">
        <f>SUM(I6+I8+I12+I21+I24+I30+I37+I42+I47+I49+I65)</f>
        <v>177404</v>
      </c>
      <c r="J5" s="110">
        <f t="shared" si="0"/>
        <v>172430</v>
      </c>
      <c r="K5" s="110">
        <f t="shared" si="0"/>
        <v>173330</v>
      </c>
      <c r="L5" s="110">
        <f t="shared" si="0"/>
        <v>174530</v>
      </c>
    </row>
    <row r="6" spans="1:12" ht="12.75">
      <c r="A6" s="98">
        <v>111</v>
      </c>
      <c r="B6" s="96"/>
      <c r="C6" s="89">
        <v>630</v>
      </c>
      <c r="D6" s="89" t="s">
        <v>95</v>
      </c>
      <c r="E6" s="122">
        <v>266</v>
      </c>
      <c r="F6" s="89">
        <v>346</v>
      </c>
      <c r="G6" s="89">
        <v>303</v>
      </c>
      <c r="H6" s="89">
        <v>300</v>
      </c>
      <c r="I6" s="89">
        <v>303</v>
      </c>
      <c r="J6" s="89">
        <v>300</v>
      </c>
      <c r="K6" s="89">
        <v>300</v>
      </c>
      <c r="L6" s="89">
        <v>300</v>
      </c>
    </row>
    <row r="7" spans="1:12" ht="12.75">
      <c r="A7" s="98"/>
      <c r="B7" s="96"/>
      <c r="C7" s="89">
        <v>637</v>
      </c>
      <c r="D7" s="89" t="s">
        <v>117</v>
      </c>
      <c r="E7" s="122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</row>
    <row r="8" spans="1:12" ht="12.75">
      <c r="A8" s="98">
        <v>41</v>
      </c>
      <c r="B8" s="96"/>
      <c r="C8" s="89">
        <v>610</v>
      </c>
      <c r="D8" s="89" t="s">
        <v>96</v>
      </c>
      <c r="E8" s="122">
        <f aca="true" t="shared" si="1" ref="E8:J8">SUM(E9:E11)</f>
        <v>60242</v>
      </c>
      <c r="F8" s="122">
        <f t="shared" si="1"/>
        <v>67246</v>
      </c>
      <c r="G8" s="122">
        <f t="shared" si="1"/>
        <v>74702</v>
      </c>
      <c r="H8" s="89">
        <f t="shared" si="1"/>
        <v>84100</v>
      </c>
      <c r="I8" s="89">
        <f t="shared" si="1"/>
        <v>84100</v>
      </c>
      <c r="J8" s="89">
        <f t="shared" si="1"/>
        <v>81500</v>
      </c>
      <c r="K8" s="89">
        <v>82000</v>
      </c>
      <c r="L8" s="89">
        <v>83000</v>
      </c>
    </row>
    <row r="9" spans="1:12" ht="12.75" hidden="1">
      <c r="A9" s="86"/>
      <c r="B9" s="96"/>
      <c r="C9" s="89">
        <v>611</v>
      </c>
      <c r="D9" s="89" t="s">
        <v>64</v>
      </c>
      <c r="E9" s="122">
        <v>47165</v>
      </c>
      <c r="F9" s="89">
        <v>52329</v>
      </c>
      <c r="G9" s="89">
        <v>59814</v>
      </c>
      <c r="H9" s="89">
        <v>61600</v>
      </c>
      <c r="I9" s="89">
        <v>61600</v>
      </c>
      <c r="J9" s="89">
        <v>59000</v>
      </c>
      <c r="K9" s="89"/>
      <c r="L9" s="89"/>
    </row>
    <row r="10" spans="1:12" ht="12.75" hidden="1">
      <c r="A10" s="86"/>
      <c r="B10" s="96"/>
      <c r="C10" s="89">
        <v>612001</v>
      </c>
      <c r="D10" s="89" t="s">
        <v>59</v>
      </c>
      <c r="E10" s="122">
        <v>11377</v>
      </c>
      <c r="F10" s="89">
        <v>12854</v>
      </c>
      <c r="G10" s="89">
        <v>12708</v>
      </c>
      <c r="H10" s="89">
        <v>20000</v>
      </c>
      <c r="I10" s="89">
        <v>20000</v>
      </c>
      <c r="J10" s="89">
        <v>20000</v>
      </c>
      <c r="K10" s="89"/>
      <c r="L10" s="89"/>
    </row>
    <row r="11" spans="1:12" ht="12.75" hidden="1">
      <c r="A11" s="86"/>
      <c r="B11" s="96"/>
      <c r="C11" s="89">
        <v>614</v>
      </c>
      <c r="D11" s="89" t="s">
        <v>57</v>
      </c>
      <c r="E11" s="122">
        <v>1700</v>
      </c>
      <c r="F11" s="89">
        <v>2063</v>
      </c>
      <c r="G11" s="89">
        <v>2180</v>
      </c>
      <c r="H11" s="89">
        <v>2500</v>
      </c>
      <c r="I11" s="89">
        <v>2500</v>
      </c>
      <c r="J11" s="89">
        <v>2500</v>
      </c>
      <c r="K11" s="89"/>
      <c r="L11" s="89"/>
    </row>
    <row r="12" spans="1:12" ht="12.75">
      <c r="A12" s="86"/>
      <c r="B12" s="96"/>
      <c r="C12" s="89">
        <v>620</v>
      </c>
      <c r="D12" s="89" t="s">
        <v>60</v>
      </c>
      <c r="E12" s="122">
        <f aca="true" t="shared" si="2" ref="E12:J12">SUM(E13:E20)</f>
        <v>22356</v>
      </c>
      <c r="F12" s="122">
        <f t="shared" si="2"/>
        <v>24448</v>
      </c>
      <c r="G12" s="122">
        <f t="shared" si="2"/>
        <v>27150</v>
      </c>
      <c r="H12" s="89">
        <f t="shared" si="2"/>
        <v>31000</v>
      </c>
      <c r="I12" s="89">
        <f t="shared" si="2"/>
        <v>31000</v>
      </c>
      <c r="J12" s="89">
        <f t="shared" si="2"/>
        <v>31000</v>
      </c>
      <c r="K12" s="89">
        <v>31200</v>
      </c>
      <c r="L12" s="89">
        <v>31300</v>
      </c>
    </row>
    <row r="13" spans="1:12" ht="12.75" hidden="1">
      <c r="A13" s="86"/>
      <c r="B13" s="96"/>
      <c r="C13" s="89">
        <v>621</v>
      </c>
      <c r="D13" s="89" t="s">
        <v>97</v>
      </c>
      <c r="E13" s="122">
        <v>5014</v>
      </c>
      <c r="F13" s="89">
        <v>5481</v>
      </c>
      <c r="G13" s="89">
        <v>6107</v>
      </c>
      <c r="H13" s="89">
        <v>7000</v>
      </c>
      <c r="I13" s="89">
        <v>7000</v>
      </c>
      <c r="J13" s="89">
        <v>7000</v>
      </c>
      <c r="K13" s="89"/>
      <c r="L13" s="89"/>
    </row>
    <row r="14" spans="1:12" ht="12.75" hidden="1">
      <c r="A14" s="86"/>
      <c r="B14" s="96"/>
      <c r="C14" s="89">
        <v>623</v>
      </c>
      <c r="D14" s="89" t="s">
        <v>98</v>
      </c>
      <c r="E14" s="122">
        <v>1409</v>
      </c>
      <c r="F14" s="89">
        <v>1532</v>
      </c>
      <c r="G14" s="89">
        <v>1684</v>
      </c>
      <c r="H14" s="89">
        <v>2000</v>
      </c>
      <c r="I14" s="89">
        <v>2000</v>
      </c>
      <c r="J14" s="89">
        <v>2500</v>
      </c>
      <c r="K14" s="89"/>
      <c r="L14" s="89"/>
    </row>
    <row r="15" spans="1:12" ht="12.75" hidden="1">
      <c r="A15" s="86"/>
      <c r="B15" s="96"/>
      <c r="C15" s="89">
        <v>625001</v>
      </c>
      <c r="D15" s="89" t="s">
        <v>77</v>
      </c>
      <c r="E15" s="122">
        <v>871</v>
      </c>
      <c r="F15" s="89">
        <v>952</v>
      </c>
      <c r="G15" s="89">
        <v>1058</v>
      </c>
      <c r="H15" s="89">
        <v>1500</v>
      </c>
      <c r="I15" s="89">
        <v>1500</v>
      </c>
      <c r="J15" s="89">
        <v>1200</v>
      </c>
      <c r="K15" s="89"/>
      <c r="L15" s="89"/>
    </row>
    <row r="16" spans="1:12" ht="12.75" hidden="1">
      <c r="A16" s="86"/>
      <c r="B16" s="96"/>
      <c r="C16" s="89">
        <v>625002</v>
      </c>
      <c r="D16" s="89" t="s">
        <v>78</v>
      </c>
      <c r="E16" s="122">
        <v>8971</v>
      </c>
      <c r="F16" s="89">
        <v>9993</v>
      </c>
      <c r="G16" s="89">
        <v>10898</v>
      </c>
      <c r="H16" s="89">
        <v>11000</v>
      </c>
      <c r="I16" s="89">
        <v>11000</v>
      </c>
      <c r="J16" s="89">
        <v>11400</v>
      </c>
      <c r="K16" s="89"/>
      <c r="L16" s="89"/>
    </row>
    <row r="17" spans="1:12" ht="12.75" hidden="1">
      <c r="A17" s="86"/>
      <c r="B17" s="96"/>
      <c r="C17" s="89">
        <v>625003</v>
      </c>
      <c r="D17" s="89" t="s">
        <v>79</v>
      </c>
      <c r="E17" s="89">
        <v>512</v>
      </c>
      <c r="F17" s="89">
        <v>560</v>
      </c>
      <c r="G17" s="89">
        <v>622</v>
      </c>
      <c r="H17" s="89">
        <v>800</v>
      </c>
      <c r="I17" s="89">
        <v>800</v>
      </c>
      <c r="J17" s="89">
        <v>700</v>
      </c>
      <c r="K17" s="89"/>
      <c r="L17" s="89"/>
    </row>
    <row r="18" spans="1:12" ht="12.75" hidden="1">
      <c r="A18" s="86"/>
      <c r="B18" s="96"/>
      <c r="C18" s="89">
        <v>625004</v>
      </c>
      <c r="D18" s="89" t="s">
        <v>80</v>
      </c>
      <c r="E18" s="89">
        <v>1914</v>
      </c>
      <c r="F18" s="89">
        <v>1920</v>
      </c>
      <c r="G18" s="89">
        <v>2328</v>
      </c>
      <c r="H18" s="89">
        <v>3200</v>
      </c>
      <c r="I18" s="89">
        <v>3200</v>
      </c>
      <c r="J18" s="89">
        <v>3100</v>
      </c>
      <c r="K18" s="89"/>
      <c r="L18" s="89"/>
    </row>
    <row r="19" spans="1:12" ht="12.75" hidden="1">
      <c r="A19" s="86"/>
      <c r="B19" s="96"/>
      <c r="C19" s="89">
        <v>625005</v>
      </c>
      <c r="D19" s="89" t="s">
        <v>81</v>
      </c>
      <c r="E19" s="89">
        <v>622</v>
      </c>
      <c r="F19" s="89">
        <v>680</v>
      </c>
      <c r="G19" s="89">
        <v>756</v>
      </c>
      <c r="H19" s="89">
        <v>1300</v>
      </c>
      <c r="I19" s="89">
        <v>1300</v>
      </c>
      <c r="J19" s="89">
        <v>1200</v>
      </c>
      <c r="K19" s="89"/>
      <c r="L19" s="89"/>
    </row>
    <row r="20" spans="1:12" ht="12.75" hidden="1">
      <c r="A20" s="86"/>
      <c r="B20" s="96"/>
      <c r="C20" s="89">
        <v>625007</v>
      </c>
      <c r="D20" s="89" t="s">
        <v>99</v>
      </c>
      <c r="E20" s="89">
        <v>3043</v>
      </c>
      <c r="F20" s="89">
        <v>3330</v>
      </c>
      <c r="G20" s="89">
        <v>3697</v>
      </c>
      <c r="H20" s="89">
        <v>4200</v>
      </c>
      <c r="I20" s="89">
        <v>4200</v>
      </c>
      <c r="J20" s="89">
        <v>3900</v>
      </c>
      <c r="K20" s="89"/>
      <c r="L20" s="89"/>
    </row>
    <row r="21" spans="1:12" ht="12.75">
      <c r="A21" s="86"/>
      <c r="B21" s="96"/>
      <c r="C21" s="89">
        <v>631</v>
      </c>
      <c r="D21" s="89" t="s">
        <v>100</v>
      </c>
      <c r="E21" s="89">
        <f>SUM(E22)</f>
        <v>56</v>
      </c>
      <c r="F21" s="89">
        <f>SUM(F22)</f>
        <v>112</v>
      </c>
      <c r="G21" s="89">
        <f>SUM(G22)</f>
        <v>38</v>
      </c>
      <c r="H21" s="89">
        <f>SUM(H22+H23)</f>
        <v>2200</v>
      </c>
      <c r="I21" s="89">
        <f>SUM(I22+I23)</f>
        <v>2200</v>
      </c>
      <c r="J21" s="89">
        <f>SUM(J22+J23)</f>
        <v>2150</v>
      </c>
      <c r="K21" s="89">
        <v>2150</v>
      </c>
      <c r="L21" s="89">
        <v>2150</v>
      </c>
    </row>
    <row r="22" spans="1:12" ht="12.75" hidden="1">
      <c r="A22" s="86"/>
      <c r="B22" s="96"/>
      <c r="C22" s="89">
        <v>631001</v>
      </c>
      <c r="D22" s="89" t="s">
        <v>101</v>
      </c>
      <c r="E22" s="89">
        <v>56</v>
      </c>
      <c r="F22" s="89">
        <v>112</v>
      </c>
      <c r="G22" s="89">
        <v>38</v>
      </c>
      <c r="H22" s="89">
        <v>200</v>
      </c>
      <c r="I22" s="89">
        <v>200</v>
      </c>
      <c r="J22" s="89">
        <v>150</v>
      </c>
      <c r="K22" s="89"/>
      <c r="L22" s="89"/>
    </row>
    <row r="23" spans="1:12" ht="12.75" hidden="1">
      <c r="A23" s="86"/>
      <c r="B23" s="96"/>
      <c r="C23" s="89">
        <v>631022</v>
      </c>
      <c r="D23" s="89" t="s">
        <v>339</v>
      </c>
      <c r="E23" s="89">
        <v>0</v>
      </c>
      <c r="F23" s="89">
        <v>0</v>
      </c>
      <c r="G23" s="89">
        <v>0</v>
      </c>
      <c r="H23" s="89">
        <v>2000</v>
      </c>
      <c r="I23" s="89">
        <v>2000</v>
      </c>
      <c r="J23" s="89">
        <v>2000</v>
      </c>
      <c r="K23" s="89"/>
      <c r="L23" s="89"/>
    </row>
    <row r="24" spans="1:12" ht="12.75">
      <c r="A24" s="86"/>
      <c r="B24" s="96"/>
      <c r="C24" s="89">
        <v>632</v>
      </c>
      <c r="D24" s="89" t="s">
        <v>102</v>
      </c>
      <c r="E24" s="89">
        <f aca="true" t="shared" si="3" ref="E24:J24">SUM(E25:E29)</f>
        <v>12739</v>
      </c>
      <c r="F24" s="89">
        <f t="shared" si="3"/>
        <v>8173</v>
      </c>
      <c r="G24" s="89">
        <f t="shared" si="3"/>
        <v>9464</v>
      </c>
      <c r="H24" s="89">
        <f t="shared" si="3"/>
        <v>11700</v>
      </c>
      <c r="I24" s="89">
        <f t="shared" si="3"/>
        <v>11700</v>
      </c>
      <c r="J24" s="89">
        <f t="shared" si="3"/>
        <v>11000</v>
      </c>
      <c r="K24" s="89">
        <v>11200</v>
      </c>
      <c r="L24" s="89">
        <v>11300</v>
      </c>
    </row>
    <row r="25" spans="1:12" ht="12.75" hidden="1">
      <c r="A25" s="86"/>
      <c r="B25" s="96"/>
      <c r="C25" s="89">
        <v>632001</v>
      </c>
      <c r="D25" s="89" t="s">
        <v>103</v>
      </c>
      <c r="E25" s="89">
        <v>10883</v>
      </c>
      <c r="F25" s="122">
        <v>6474</v>
      </c>
      <c r="G25" s="122">
        <v>6644</v>
      </c>
      <c r="H25" s="122">
        <v>6700</v>
      </c>
      <c r="I25" s="122">
        <v>6700</v>
      </c>
      <c r="J25" s="122">
        <v>6000</v>
      </c>
      <c r="K25" s="122"/>
      <c r="L25" s="122"/>
    </row>
    <row r="26" spans="1:12" ht="12.75" hidden="1">
      <c r="A26" s="86"/>
      <c r="B26" s="96"/>
      <c r="C26" s="89">
        <v>632002</v>
      </c>
      <c r="D26" s="89" t="s">
        <v>61</v>
      </c>
      <c r="E26" s="89">
        <v>348</v>
      </c>
      <c r="F26" s="89">
        <v>126</v>
      </c>
      <c r="G26" s="89">
        <v>97</v>
      </c>
      <c r="H26" s="89">
        <v>400</v>
      </c>
      <c r="I26" s="89">
        <v>400</v>
      </c>
      <c r="J26" s="89">
        <v>400</v>
      </c>
      <c r="K26" s="89"/>
      <c r="L26" s="89"/>
    </row>
    <row r="27" spans="1:12" ht="12.75" hidden="1">
      <c r="A27" s="86"/>
      <c r="B27" s="96"/>
      <c r="C27" s="89">
        <v>632003</v>
      </c>
      <c r="D27" s="89" t="s">
        <v>315</v>
      </c>
      <c r="E27" s="89">
        <v>1508</v>
      </c>
      <c r="F27" s="89">
        <v>471</v>
      </c>
      <c r="G27" s="89">
        <v>382</v>
      </c>
      <c r="H27" s="89">
        <v>1000</v>
      </c>
      <c r="I27" s="89">
        <v>1000</v>
      </c>
      <c r="J27" s="89">
        <v>1000</v>
      </c>
      <c r="K27" s="89"/>
      <c r="L27" s="89"/>
    </row>
    <row r="28" spans="1:12" ht="12.75" hidden="1">
      <c r="A28" s="86"/>
      <c r="B28" s="96"/>
      <c r="C28" s="89">
        <v>632004</v>
      </c>
      <c r="D28" s="89" t="s">
        <v>332</v>
      </c>
      <c r="E28" s="89">
        <v>0</v>
      </c>
      <c r="F28" s="89">
        <v>0</v>
      </c>
      <c r="G28" s="89">
        <v>1224</v>
      </c>
      <c r="H28" s="89">
        <v>2000</v>
      </c>
      <c r="I28" s="89">
        <v>2000</v>
      </c>
      <c r="J28" s="89">
        <v>2000</v>
      </c>
      <c r="K28" s="89"/>
      <c r="L28" s="89"/>
    </row>
    <row r="29" spans="1:12" ht="12.75" hidden="1">
      <c r="A29" s="86"/>
      <c r="B29" s="96"/>
      <c r="C29" s="89">
        <v>632005</v>
      </c>
      <c r="D29" s="89" t="s">
        <v>314</v>
      </c>
      <c r="E29" s="89">
        <v>0</v>
      </c>
      <c r="F29" s="89">
        <v>1102</v>
      </c>
      <c r="G29" s="89">
        <v>1117</v>
      </c>
      <c r="H29" s="89">
        <v>1600</v>
      </c>
      <c r="I29" s="89">
        <v>1600</v>
      </c>
      <c r="J29" s="89">
        <v>1600</v>
      </c>
      <c r="K29" s="89"/>
      <c r="L29" s="89"/>
    </row>
    <row r="30" spans="1:12" ht="12.75">
      <c r="A30" s="86"/>
      <c r="B30" s="96"/>
      <c r="C30" s="89">
        <v>633</v>
      </c>
      <c r="D30" s="89" t="s">
        <v>104</v>
      </c>
      <c r="E30" s="89">
        <f aca="true" t="shared" si="4" ref="E30:J30">SUM(E31:E36)</f>
        <v>4603</v>
      </c>
      <c r="F30" s="89">
        <f t="shared" si="4"/>
        <v>3529</v>
      </c>
      <c r="G30" s="89">
        <f t="shared" si="4"/>
        <v>5639</v>
      </c>
      <c r="H30" s="89">
        <f t="shared" si="4"/>
        <v>5900</v>
      </c>
      <c r="I30" s="89">
        <f t="shared" si="4"/>
        <v>5900</v>
      </c>
      <c r="J30" s="89">
        <f t="shared" si="4"/>
        <v>5550</v>
      </c>
      <c r="K30" s="89">
        <v>5550</v>
      </c>
      <c r="L30" s="89">
        <v>5550</v>
      </c>
    </row>
    <row r="31" spans="1:12" ht="12.75" hidden="1">
      <c r="A31" s="86"/>
      <c r="B31" s="96"/>
      <c r="C31" s="89">
        <v>633002</v>
      </c>
      <c r="D31" s="89" t="s">
        <v>105</v>
      </c>
      <c r="E31" s="89">
        <v>0</v>
      </c>
      <c r="F31" s="89">
        <v>0</v>
      </c>
      <c r="G31" s="89">
        <v>1432</v>
      </c>
      <c r="H31" s="89">
        <v>0</v>
      </c>
      <c r="I31" s="89">
        <v>0</v>
      </c>
      <c r="J31" s="89">
        <v>0</v>
      </c>
      <c r="K31" s="89"/>
      <c r="L31" s="89"/>
    </row>
    <row r="32" spans="1:12" ht="12.75" hidden="1">
      <c r="A32" s="86"/>
      <c r="B32" s="96"/>
      <c r="C32" s="89">
        <v>633004</v>
      </c>
      <c r="D32" s="89" t="s">
        <v>106</v>
      </c>
      <c r="E32" s="89">
        <v>670</v>
      </c>
      <c r="F32" s="89">
        <v>441</v>
      </c>
      <c r="G32" s="89">
        <v>0</v>
      </c>
      <c r="H32" s="89">
        <v>1000</v>
      </c>
      <c r="I32" s="89">
        <v>1000</v>
      </c>
      <c r="J32" s="89">
        <v>1000</v>
      </c>
      <c r="K32" s="89"/>
      <c r="L32" s="89"/>
    </row>
    <row r="33" spans="1:12" ht="12.75" hidden="1">
      <c r="A33" s="86"/>
      <c r="B33" s="96"/>
      <c r="C33" s="89">
        <v>633006</v>
      </c>
      <c r="D33" s="89" t="s">
        <v>58</v>
      </c>
      <c r="E33" s="89">
        <v>2757</v>
      </c>
      <c r="F33" s="89">
        <v>1920</v>
      </c>
      <c r="G33" s="89">
        <v>2756</v>
      </c>
      <c r="H33" s="89">
        <v>3000</v>
      </c>
      <c r="I33" s="89">
        <v>2850</v>
      </c>
      <c r="J33" s="89">
        <v>2500</v>
      </c>
      <c r="K33" s="89"/>
      <c r="L33" s="89"/>
    </row>
    <row r="34" spans="1:12" ht="12.75" hidden="1">
      <c r="A34" s="86"/>
      <c r="B34" s="96"/>
      <c r="C34" s="89">
        <v>633009</v>
      </c>
      <c r="D34" s="89" t="s">
        <v>62</v>
      </c>
      <c r="E34" s="89">
        <v>527</v>
      </c>
      <c r="F34" s="89">
        <v>696</v>
      </c>
      <c r="G34" s="89">
        <v>712</v>
      </c>
      <c r="H34" s="89">
        <v>900</v>
      </c>
      <c r="I34" s="89">
        <v>900</v>
      </c>
      <c r="J34" s="89">
        <v>900</v>
      </c>
      <c r="K34" s="89"/>
      <c r="L34" s="89"/>
    </row>
    <row r="35" spans="1:12" ht="12.75" hidden="1">
      <c r="A35" s="86"/>
      <c r="B35" s="96"/>
      <c r="C35" s="89">
        <v>633013</v>
      </c>
      <c r="D35" s="89" t="s">
        <v>229</v>
      </c>
      <c r="E35" s="89">
        <v>101</v>
      </c>
      <c r="F35" s="89">
        <v>0</v>
      </c>
      <c r="G35" s="89">
        <v>206</v>
      </c>
      <c r="H35" s="89">
        <v>0</v>
      </c>
      <c r="I35" s="89">
        <v>150</v>
      </c>
      <c r="J35" s="89">
        <v>150</v>
      </c>
      <c r="K35" s="89"/>
      <c r="L35" s="89"/>
    </row>
    <row r="36" spans="1:12" ht="12.75" hidden="1">
      <c r="A36" s="86"/>
      <c r="B36" s="96"/>
      <c r="C36" s="89">
        <v>633016</v>
      </c>
      <c r="D36" s="89" t="s">
        <v>56</v>
      </c>
      <c r="E36" s="89">
        <v>548</v>
      </c>
      <c r="F36" s="89">
        <v>472</v>
      </c>
      <c r="G36" s="89">
        <v>533</v>
      </c>
      <c r="H36" s="89">
        <v>1000</v>
      </c>
      <c r="I36" s="89">
        <v>1000</v>
      </c>
      <c r="J36" s="89">
        <v>1000</v>
      </c>
      <c r="K36" s="89"/>
      <c r="L36" s="89"/>
    </row>
    <row r="37" spans="1:12" ht="12.75">
      <c r="A37" s="86"/>
      <c r="B37" s="96"/>
      <c r="C37" s="89">
        <v>634</v>
      </c>
      <c r="D37" s="89" t="s">
        <v>107</v>
      </c>
      <c r="E37" s="89">
        <f aca="true" t="shared" si="5" ref="E37:J37">SUM(E38:E41)</f>
        <v>2209</v>
      </c>
      <c r="F37" s="89">
        <f t="shared" si="5"/>
        <v>2029</v>
      </c>
      <c r="G37" s="89">
        <f t="shared" si="5"/>
        <v>2390</v>
      </c>
      <c r="H37" s="89">
        <f t="shared" si="5"/>
        <v>3150</v>
      </c>
      <c r="I37" s="89">
        <f t="shared" si="5"/>
        <v>3150</v>
      </c>
      <c r="J37" s="89">
        <f t="shared" si="5"/>
        <v>3150</v>
      </c>
      <c r="K37" s="89">
        <v>3150</v>
      </c>
      <c r="L37" s="89">
        <v>3150</v>
      </c>
    </row>
    <row r="38" spans="1:12" ht="12.75" hidden="1">
      <c r="A38" s="86"/>
      <c r="B38" s="96"/>
      <c r="C38" s="89">
        <v>634001</v>
      </c>
      <c r="D38" s="89" t="s">
        <v>108</v>
      </c>
      <c r="E38" s="89">
        <v>1422</v>
      </c>
      <c r="F38" s="89">
        <v>1193</v>
      </c>
      <c r="G38" s="89">
        <v>1421</v>
      </c>
      <c r="H38" s="89">
        <v>1500</v>
      </c>
      <c r="I38" s="89">
        <v>1500</v>
      </c>
      <c r="J38" s="89">
        <v>1500</v>
      </c>
      <c r="K38" s="89"/>
      <c r="L38" s="89"/>
    </row>
    <row r="39" spans="1:12" ht="12.75" hidden="1">
      <c r="A39" s="86"/>
      <c r="B39" s="96"/>
      <c r="C39" s="89">
        <v>634002</v>
      </c>
      <c r="D39" s="89" t="s">
        <v>109</v>
      </c>
      <c r="E39" s="89">
        <v>353</v>
      </c>
      <c r="F39" s="89">
        <v>403</v>
      </c>
      <c r="G39" s="89">
        <v>536</v>
      </c>
      <c r="H39" s="89">
        <v>1000</v>
      </c>
      <c r="I39" s="89">
        <v>1000</v>
      </c>
      <c r="J39" s="89">
        <v>1000</v>
      </c>
      <c r="K39" s="89"/>
      <c r="L39" s="89"/>
    </row>
    <row r="40" spans="1:12" ht="12.75" hidden="1">
      <c r="A40" s="86"/>
      <c r="B40" s="96"/>
      <c r="C40" s="89">
        <v>634003</v>
      </c>
      <c r="D40" s="89" t="s">
        <v>85</v>
      </c>
      <c r="E40" s="89">
        <v>383</v>
      </c>
      <c r="F40" s="89">
        <v>383</v>
      </c>
      <c r="G40" s="89">
        <v>383</v>
      </c>
      <c r="H40" s="89">
        <v>600</v>
      </c>
      <c r="I40" s="89">
        <v>600</v>
      </c>
      <c r="J40" s="89">
        <v>600</v>
      </c>
      <c r="K40" s="89"/>
      <c r="L40" s="89"/>
    </row>
    <row r="41" spans="1:12" ht="12.75" hidden="1">
      <c r="A41" s="86"/>
      <c r="B41" s="96"/>
      <c r="C41" s="89">
        <v>634005</v>
      </c>
      <c r="D41" s="89" t="s">
        <v>82</v>
      </c>
      <c r="E41" s="89">
        <v>51</v>
      </c>
      <c r="F41" s="89">
        <v>50</v>
      </c>
      <c r="G41" s="89">
        <v>50</v>
      </c>
      <c r="H41" s="89">
        <v>50</v>
      </c>
      <c r="I41" s="89">
        <v>50</v>
      </c>
      <c r="J41" s="89">
        <v>50</v>
      </c>
      <c r="K41" s="89"/>
      <c r="L41" s="89"/>
    </row>
    <row r="42" spans="1:12" ht="12.75">
      <c r="A42" s="86"/>
      <c r="B42" s="96"/>
      <c r="C42" s="89">
        <v>635</v>
      </c>
      <c r="D42" s="89" t="s">
        <v>110</v>
      </c>
      <c r="E42" s="89">
        <f aca="true" t="shared" si="6" ref="E42:J42">SUM(E43:E46)</f>
        <v>1457</v>
      </c>
      <c r="F42" s="89">
        <f t="shared" si="6"/>
        <v>2125</v>
      </c>
      <c r="G42" s="89">
        <f t="shared" si="6"/>
        <v>2366</v>
      </c>
      <c r="H42" s="89">
        <f t="shared" si="6"/>
        <v>5300</v>
      </c>
      <c r="I42" s="89">
        <f t="shared" si="6"/>
        <v>5300</v>
      </c>
      <c r="J42" s="89">
        <f t="shared" si="6"/>
        <v>5000</v>
      </c>
      <c r="K42" s="89">
        <v>5000</v>
      </c>
      <c r="L42" s="89">
        <v>5000</v>
      </c>
    </row>
    <row r="43" spans="1:12" ht="12.75" hidden="1">
      <c r="A43" s="86"/>
      <c r="B43" s="96"/>
      <c r="C43" s="89">
        <v>635002</v>
      </c>
      <c r="D43" s="89" t="s">
        <v>111</v>
      </c>
      <c r="E43" s="89">
        <v>600</v>
      </c>
      <c r="F43" s="89">
        <v>680</v>
      </c>
      <c r="G43" s="89">
        <v>1140</v>
      </c>
      <c r="H43" s="89">
        <v>1500</v>
      </c>
      <c r="I43" s="89">
        <v>1500</v>
      </c>
      <c r="J43" s="89">
        <v>1500</v>
      </c>
      <c r="K43" s="89"/>
      <c r="L43" s="89"/>
    </row>
    <row r="44" spans="1:12" ht="12.75" hidden="1">
      <c r="A44" s="86"/>
      <c r="B44" s="96"/>
      <c r="C44" s="89">
        <v>635004</v>
      </c>
      <c r="D44" s="89" t="s">
        <v>112</v>
      </c>
      <c r="E44" s="89">
        <v>0</v>
      </c>
      <c r="F44" s="89">
        <v>579</v>
      </c>
      <c r="G44" s="89">
        <v>120</v>
      </c>
      <c r="H44" s="89">
        <v>1000</v>
      </c>
      <c r="I44" s="89">
        <v>1000</v>
      </c>
      <c r="J44" s="89">
        <v>1000</v>
      </c>
      <c r="K44" s="89"/>
      <c r="L44" s="89"/>
    </row>
    <row r="45" spans="1:12" ht="12.75" hidden="1">
      <c r="A45" s="86"/>
      <c r="B45" s="96"/>
      <c r="C45" s="89">
        <v>635006</v>
      </c>
      <c r="D45" s="89" t="s">
        <v>113</v>
      </c>
      <c r="E45" s="89">
        <v>0</v>
      </c>
      <c r="F45" s="89">
        <v>0</v>
      </c>
      <c r="G45" s="89">
        <v>0</v>
      </c>
      <c r="H45" s="89">
        <v>1000</v>
      </c>
      <c r="I45" s="89">
        <v>1000</v>
      </c>
      <c r="J45" s="89">
        <v>1000</v>
      </c>
      <c r="K45" s="89"/>
      <c r="L45" s="89"/>
    </row>
    <row r="46" spans="1:12" ht="12.75" hidden="1">
      <c r="A46" s="86"/>
      <c r="B46" s="96"/>
      <c r="C46" s="89">
        <v>635009</v>
      </c>
      <c r="D46" s="89" t="s">
        <v>114</v>
      </c>
      <c r="E46" s="89">
        <v>857</v>
      </c>
      <c r="F46" s="89">
        <v>866</v>
      </c>
      <c r="G46" s="89">
        <v>1106</v>
      </c>
      <c r="H46" s="89">
        <v>1800</v>
      </c>
      <c r="I46" s="89">
        <v>1800</v>
      </c>
      <c r="J46" s="89">
        <v>1500</v>
      </c>
      <c r="K46" s="89"/>
      <c r="L46" s="89"/>
    </row>
    <row r="47" spans="1:12" ht="12.75">
      <c r="A47" s="86"/>
      <c r="B47" s="96"/>
      <c r="C47" s="89">
        <v>636</v>
      </c>
      <c r="D47" s="89" t="s">
        <v>115</v>
      </c>
      <c r="E47" s="89">
        <f aca="true" t="shared" si="7" ref="E47:J47">SUM(E48)</f>
        <v>45</v>
      </c>
      <c r="F47" s="89">
        <f t="shared" si="7"/>
        <v>100</v>
      </c>
      <c r="G47" s="89">
        <f t="shared" si="7"/>
        <v>100</v>
      </c>
      <c r="H47" s="89">
        <f t="shared" si="7"/>
        <v>110</v>
      </c>
      <c r="I47" s="89">
        <f t="shared" si="7"/>
        <v>110</v>
      </c>
      <c r="J47" s="89">
        <f t="shared" si="7"/>
        <v>110</v>
      </c>
      <c r="K47" s="89">
        <v>110</v>
      </c>
      <c r="L47" s="89">
        <v>110</v>
      </c>
    </row>
    <row r="48" spans="1:12" ht="12.75" hidden="1">
      <c r="A48" s="86"/>
      <c r="B48" s="96"/>
      <c r="C48" s="89">
        <v>636001</v>
      </c>
      <c r="D48" s="89" t="s">
        <v>116</v>
      </c>
      <c r="E48" s="89">
        <v>45</v>
      </c>
      <c r="F48" s="89">
        <v>100</v>
      </c>
      <c r="G48" s="89">
        <v>100</v>
      </c>
      <c r="H48" s="89">
        <v>110</v>
      </c>
      <c r="I48" s="89">
        <v>110</v>
      </c>
      <c r="J48" s="89">
        <v>110</v>
      </c>
      <c r="K48" s="89"/>
      <c r="L48" s="89"/>
    </row>
    <row r="49" spans="1:12" ht="12.75">
      <c r="A49" s="86"/>
      <c r="B49" s="96"/>
      <c r="C49" s="89">
        <v>637</v>
      </c>
      <c r="D49" s="89" t="s">
        <v>117</v>
      </c>
      <c r="E49" s="89">
        <f aca="true" t="shared" si="8" ref="E49:J49">SUM(E50:E64)</f>
        <v>20404</v>
      </c>
      <c r="F49" s="89">
        <f t="shared" si="8"/>
        <v>20392</v>
      </c>
      <c r="G49" s="89">
        <f t="shared" si="8"/>
        <v>31980</v>
      </c>
      <c r="H49" s="89">
        <f t="shared" si="8"/>
        <v>32150</v>
      </c>
      <c r="I49" s="89">
        <f t="shared" si="8"/>
        <v>32150</v>
      </c>
      <c r="J49" s="89">
        <f t="shared" si="8"/>
        <v>31570</v>
      </c>
      <c r="K49" s="89">
        <v>31570</v>
      </c>
      <c r="L49" s="89">
        <v>31570</v>
      </c>
    </row>
    <row r="50" spans="1:12" ht="12.75" hidden="1">
      <c r="A50" s="86"/>
      <c r="B50" s="96"/>
      <c r="C50" s="89">
        <v>637001</v>
      </c>
      <c r="D50" s="89" t="s">
        <v>118</v>
      </c>
      <c r="E50" s="89">
        <v>1350</v>
      </c>
      <c r="F50" s="89">
        <v>834</v>
      </c>
      <c r="G50" s="89">
        <v>1553</v>
      </c>
      <c r="H50" s="89">
        <v>1800</v>
      </c>
      <c r="I50" s="89">
        <v>1800</v>
      </c>
      <c r="J50" s="89">
        <v>1800</v>
      </c>
      <c r="K50" s="89"/>
      <c r="L50" s="89"/>
    </row>
    <row r="51" spans="1:12" ht="12.75" hidden="1">
      <c r="A51" s="86"/>
      <c r="B51" s="96"/>
      <c r="C51" s="89">
        <v>637002</v>
      </c>
      <c r="D51" s="89" t="s">
        <v>119</v>
      </c>
      <c r="E51" s="89">
        <v>0</v>
      </c>
      <c r="F51" s="89">
        <v>958</v>
      </c>
      <c r="G51" s="89">
        <v>0</v>
      </c>
      <c r="H51" s="89">
        <v>1500</v>
      </c>
      <c r="I51" s="89">
        <v>1500</v>
      </c>
      <c r="J51" s="89">
        <v>1000</v>
      </c>
      <c r="K51" s="89"/>
      <c r="L51" s="89"/>
    </row>
    <row r="52" spans="1:12" ht="12.75" hidden="1">
      <c r="A52" s="86"/>
      <c r="B52" s="96"/>
      <c r="C52" s="89">
        <v>637003</v>
      </c>
      <c r="D52" s="89" t="s">
        <v>120</v>
      </c>
      <c r="E52" s="89">
        <v>440</v>
      </c>
      <c r="F52" s="89">
        <v>410</v>
      </c>
      <c r="G52" s="89">
        <v>5181</v>
      </c>
      <c r="H52" s="89">
        <v>2500</v>
      </c>
      <c r="I52" s="89">
        <v>2500</v>
      </c>
      <c r="J52" s="89">
        <v>2500</v>
      </c>
      <c r="K52" s="89"/>
      <c r="L52" s="89"/>
    </row>
    <row r="53" spans="1:12" ht="12.75" hidden="1">
      <c r="A53" s="86"/>
      <c r="B53" s="96"/>
      <c r="C53" s="89">
        <v>637004</v>
      </c>
      <c r="D53" s="89" t="s">
        <v>63</v>
      </c>
      <c r="E53" s="89">
        <v>8123</v>
      </c>
      <c r="F53" s="89">
        <v>6395</v>
      </c>
      <c r="G53" s="89">
        <v>8580</v>
      </c>
      <c r="H53" s="89">
        <v>9000</v>
      </c>
      <c r="I53" s="89">
        <v>9000</v>
      </c>
      <c r="J53" s="89">
        <v>9000</v>
      </c>
      <c r="K53" s="89"/>
      <c r="L53" s="89"/>
    </row>
    <row r="54" spans="1:12" ht="12.75" hidden="1">
      <c r="A54" s="86"/>
      <c r="B54" s="96"/>
      <c r="C54" s="89">
        <v>637005</v>
      </c>
      <c r="D54" s="89" t="s">
        <v>121</v>
      </c>
      <c r="E54" s="89">
        <v>2410</v>
      </c>
      <c r="F54" s="89">
        <v>2808</v>
      </c>
      <c r="G54" s="89">
        <v>7308</v>
      </c>
      <c r="H54" s="89">
        <v>4000</v>
      </c>
      <c r="I54" s="89">
        <v>4000</v>
      </c>
      <c r="J54" s="89">
        <v>4000</v>
      </c>
      <c r="K54" s="89"/>
      <c r="L54" s="89"/>
    </row>
    <row r="55" spans="1:12" ht="12.75" hidden="1">
      <c r="A55" s="86"/>
      <c r="B55" s="96"/>
      <c r="C55" s="89">
        <v>637011</v>
      </c>
      <c r="D55" s="89" t="s">
        <v>287</v>
      </c>
      <c r="E55" s="89">
        <v>0</v>
      </c>
      <c r="F55" s="89">
        <v>357</v>
      </c>
      <c r="G55" s="89">
        <v>441</v>
      </c>
      <c r="H55" s="89">
        <v>500</v>
      </c>
      <c r="I55" s="89">
        <v>300</v>
      </c>
      <c r="J55" s="89">
        <v>500</v>
      </c>
      <c r="K55" s="89"/>
      <c r="L55" s="89"/>
    </row>
    <row r="56" spans="1:12" ht="12.75" hidden="1">
      <c r="A56" s="86"/>
      <c r="B56" s="96"/>
      <c r="C56" s="89">
        <v>637012</v>
      </c>
      <c r="D56" s="89" t="s">
        <v>122</v>
      </c>
      <c r="E56" s="89">
        <v>756</v>
      </c>
      <c r="F56" s="89">
        <v>1054</v>
      </c>
      <c r="G56" s="89">
        <v>619</v>
      </c>
      <c r="H56" s="89">
        <v>1000</v>
      </c>
      <c r="I56" s="89">
        <v>1200</v>
      </c>
      <c r="J56" s="89">
        <v>1200</v>
      </c>
      <c r="K56" s="89"/>
      <c r="L56" s="89"/>
    </row>
    <row r="57" spans="1:12" ht="12.75" hidden="1">
      <c r="A57" s="86"/>
      <c r="B57" s="96"/>
      <c r="C57" s="89">
        <v>637014</v>
      </c>
      <c r="D57" s="89" t="s">
        <v>65</v>
      </c>
      <c r="E57" s="89">
        <v>3115</v>
      </c>
      <c r="F57" s="89">
        <v>3175</v>
      </c>
      <c r="G57" s="89">
        <v>3637</v>
      </c>
      <c r="H57" s="89">
        <v>3700</v>
      </c>
      <c r="I57" s="89">
        <v>3700</v>
      </c>
      <c r="J57" s="89">
        <v>3700</v>
      </c>
      <c r="K57" s="89"/>
      <c r="L57" s="89"/>
    </row>
    <row r="58" spans="1:12" ht="12.75" hidden="1">
      <c r="A58" s="86"/>
      <c r="B58" s="96"/>
      <c r="C58" s="89">
        <v>637015</v>
      </c>
      <c r="D58" s="89" t="s">
        <v>123</v>
      </c>
      <c r="E58" s="89">
        <v>888</v>
      </c>
      <c r="F58" s="89">
        <v>888</v>
      </c>
      <c r="G58" s="89">
        <v>888</v>
      </c>
      <c r="H58" s="89">
        <v>1400</v>
      </c>
      <c r="I58" s="89">
        <v>1400</v>
      </c>
      <c r="J58" s="89">
        <v>1500</v>
      </c>
      <c r="K58" s="89"/>
      <c r="L58" s="89"/>
    </row>
    <row r="59" spans="1:12" ht="12.75" hidden="1">
      <c r="A59" s="86"/>
      <c r="B59" s="96"/>
      <c r="C59" s="89">
        <v>637016</v>
      </c>
      <c r="D59" s="89" t="s">
        <v>66</v>
      </c>
      <c r="E59" s="89">
        <v>1207</v>
      </c>
      <c r="F59" s="89">
        <v>1266</v>
      </c>
      <c r="G59" s="89">
        <v>1378</v>
      </c>
      <c r="H59" s="89">
        <v>1400</v>
      </c>
      <c r="I59" s="89">
        <v>1400</v>
      </c>
      <c r="J59" s="89">
        <v>1500</v>
      </c>
      <c r="K59" s="89"/>
      <c r="L59" s="89"/>
    </row>
    <row r="60" spans="1:12" ht="12.75" hidden="1">
      <c r="A60" s="86"/>
      <c r="B60" s="96"/>
      <c r="C60" s="89">
        <v>637017</v>
      </c>
      <c r="D60" s="89" t="s">
        <v>86</v>
      </c>
      <c r="E60" s="89">
        <v>188</v>
      </c>
      <c r="F60" s="89">
        <v>161</v>
      </c>
      <c r="G60" s="89">
        <v>179</v>
      </c>
      <c r="H60" s="89">
        <v>200</v>
      </c>
      <c r="I60" s="89">
        <v>200</v>
      </c>
      <c r="J60" s="89">
        <v>220</v>
      </c>
      <c r="K60" s="89"/>
      <c r="L60" s="89"/>
    </row>
    <row r="61" spans="1:12" ht="12.75" hidden="1">
      <c r="A61" s="86"/>
      <c r="B61" s="96"/>
      <c r="C61" s="89">
        <v>637026</v>
      </c>
      <c r="D61" s="89" t="s">
        <v>124</v>
      </c>
      <c r="E61" s="89">
        <v>1874</v>
      </c>
      <c r="F61" s="89">
        <v>2083</v>
      </c>
      <c r="G61" s="89">
        <v>2213</v>
      </c>
      <c r="H61" s="89">
        <v>3600</v>
      </c>
      <c r="I61" s="89">
        <v>3600</v>
      </c>
      <c r="J61" s="89">
        <v>3600</v>
      </c>
      <c r="K61" s="89"/>
      <c r="L61" s="89"/>
    </row>
    <row r="62" spans="1:12" ht="12.75" hidden="1">
      <c r="A62" s="86"/>
      <c r="B62" s="96"/>
      <c r="C62" s="89">
        <v>637027</v>
      </c>
      <c r="D62" s="89" t="s">
        <v>125</v>
      </c>
      <c r="E62" s="89">
        <v>0</v>
      </c>
      <c r="F62" s="89">
        <v>0</v>
      </c>
      <c r="G62" s="89">
        <v>0</v>
      </c>
      <c r="H62" s="89">
        <v>1000</v>
      </c>
      <c r="I62" s="89">
        <v>1000</v>
      </c>
      <c r="J62" s="89">
        <v>500</v>
      </c>
      <c r="K62" s="89"/>
      <c r="L62" s="89"/>
    </row>
    <row r="63" spans="1:12" ht="12.75" hidden="1">
      <c r="A63" s="86"/>
      <c r="B63" s="96"/>
      <c r="C63" s="89">
        <v>637035</v>
      </c>
      <c r="D63" s="89" t="s">
        <v>87</v>
      </c>
      <c r="E63" s="89">
        <v>32</v>
      </c>
      <c r="F63" s="89">
        <v>3</v>
      </c>
      <c r="G63" s="89">
        <v>3</v>
      </c>
      <c r="H63" s="89">
        <v>50</v>
      </c>
      <c r="I63" s="89">
        <v>50</v>
      </c>
      <c r="J63" s="89">
        <v>50</v>
      </c>
      <c r="K63" s="89"/>
      <c r="L63" s="89"/>
    </row>
    <row r="64" spans="1:12" ht="12.75" hidden="1">
      <c r="A64" s="86"/>
      <c r="B64" s="96"/>
      <c r="C64" s="89">
        <v>637036</v>
      </c>
      <c r="D64" s="89" t="s">
        <v>126</v>
      </c>
      <c r="E64" s="89">
        <v>21</v>
      </c>
      <c r="F64" s="89">
        <v>0</v>
      </c>
      <c r="G64" s="89">
        <v>0</v>
      </c>
      <c r="H64" s="89">
        <v>500</v>
      </c>
      <c r="I64" s="89">
        <v>500</v>
      </c>
      <c r="J64" s="89">
        <v>500</v>
      </c>
      <c r="K64" s="89"/>
      <c r="L64" s="89"/>
    </row>
    <row r="65" spans="1:12" ht="12.75">
      <c r="A65" s="86"/>
      <c r="B65" s="96"/>
      <c r="C65" s="89">
        <v>640</v>
      </c>
      <c r="D65" s="89" t="s">
        <v>127</v>
      </c>
      <c r="E65" s="89">
        <f aca="true" t="shared" si="9" ref="E65:J65">SUM(E66:E69)</f>
        <v>565</v>
      </c>
      <c r="F65" s="89">
        <f t="shared" si="9"/>
        <v>309</v>
      </c>
      <c r="G65" s="89">
        <f t="shared" si="9"/>
        <v>1224</v>
      </c>
      <c r="H65" s="89">
        <f t="shared" si="9"/>
        <v>1400</v>
      </c>
      <c r="I65" s="89">
        <f t="shared" si="9"/>
        <v>1491</v>
      </c>
      <c r="J65" s="89">
        <f t="shared" si="9"/>
        <v>1100</v>
      </c>
      <c r="K65" s="89">
        <v>1100</v>
      </c>
      <c r="L65" s="89">
        <v>1100</v>
      </c>
    </row>
    <row r="66" spans="1:12" ht="12.75" hidden="1">
      <c r="A66" s="86"/>
      <c r="B66" s="96"/>
      <c r="C66" s="89">
        <v>641010</v>
      </c>
      <c r="D66" s="89" t="s">
        <v>128</v>
      </c>
      <c r="E66" s="89">
        <v>0</v>
      </c>
      <c r="F66" s="89">
        <v>0</v>
      </c>
      <c r="G66" s="89">
        <v>0</v>
      </c>
      <c r="H66" s="89">
        <v>400</v>
      </c>
      <c r="I66" s="89">
        <v>400</v>
      </c>
      <c r="J66" s="89">
        <v>0</v>
      </c>
      <c r="K66" s="89"/>
      <c r="L66" s="89"/>
    </row>
    <row r="67" spans="1:12" ht="12.75" hidden="1">
      <c r="A67" s="86"/>
      <c r="B67" s="96"/>
      <c r="C67" s="89">
        <v>641006</v>
      </c>
      <c r="D67" s="89" t="s">
        <v>370</v>
      </c>
      <c r="E67" s="89">
        <v>0</v>
      </c>
      <c r="F67" s="89">
        <v>0</v>
      </c>
      <c r="G67" s="89">
        <v>0</v>
      </c>
      <c r="H67" s="89">
        <v>0</v>
      </c>
      <c r="I67" s="89">
        <v>91</v>
      </c>
      <c r="J67" s="89">
        <v>100</v>
      </c>
      <c r="K67" s="89"/>
      <c r="L67" s="89"/>
    </row>
    <row r="68" spans="1:12" ht="12.75" hidden="1">
      <c r="A68" s="86"/>
      <c r="B68" s="96"/>
      <c r="C68" s="89">
        <v>642001</v>
      </c>
      <c r="D68" s="89" t="s">
        <v>360</v>
      </c>
      <c r="E68" s="89">
        <v>0</v>
      </c>
      <c r="F68" s="89">
        <v>0</v>
      </c>
      <c r="G68" s="89">
        <v>500</v>
      </c>
      <c r="H68" s="89">
        <v>0</v>
      </c>
      <c r="I68" s="89">
        <v>0</v>
      </c>
      <c r="J68" s="89">
        <v>0</v>
      </c>
      <c r="K68" s="89"/>
      <c r="L68" s="89"/>
    </row>
    <row r="69" spans="1:12" ht="12.75" hidden="1">
      <c r="A69" s="86"/>
      <c r="B69" s="96"/>
      <c r="C69" s="89">
        <v>642006</v>
      </c>
      <c r="D69" s="89" t="s">
        <v>129</v>
      </c>
      <c r="E69" s="89">
        <v>565</v>
      </c>
      <c r="F69" s="89">
        <v>309</v>
      </c>
      <c r="G69" s="89">
        <v>724</v>
      </c>
      <c r="H69" s="89">
        <v>1000</v>
      </c>
      <c r="I69" s="89">
        <v>1000</v>
      </c>
      <c r="J69" s="89">
        <v>1000</v>
      </c>
      <c r="K69" s="89"/>
      <c r="L69" s="89"/>
    </row>
    <row r="70" spans="1:12" ht="12.75">
      <c r="A70" s="86"/>
      <c r="B70" s="96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1:12" s="78" customFormat="1" ht="30">
      <c r="A71" s="111"/>
      <c r="B71" s="113" t="s">
        <v>130</v>
      </c>
      <c r="C71" s="109"/>
      <c r="D71" s="109" t="s">
        <v>131</v>
      </c>
      <c r="E71" s="109">
        <f>SUM(E72+E75+E83+E85)</f>
        <v>7218</v>
      </c>
      <c r="F71" s="109">
        <f>SUM(F72+F75+F83+F85)</f>
        <v>4792</v>
      </c>
      <c r="G71" s="109">
        <f>SUM(G72+G75+G83+G85)</f>
        <v>5719</v>
      </c>
      <c r="H71" s="109">
        <f>SUM(H72+H75+H83)</f>
        <v>7380</v>
      </c>
      <c r="I71" s="109">
        <f>SUM(I72+I75+I83)</f>
        <v>7380</v>
      </c>
      <c r="J71" s="109">
        <f>SUM(J72+J75+J83)</f>
        <v>7330</v>
      </c>
      <c r="K71" s="109">
        <f>SUM(K72+K75+K83)</f>
        <v>6240</v>
      </c>
      <c r="L71" s="109">
        <f>SUM(L72+L75+L83)</f>
        <v>6300</v>
      </c>
    </row>
    <row r="72" spans="1:12" ht="12.75">
      <c r="A72" s="98">
        <v>41</v>
      </c>
      <c r="B72" s="96"/>
      <c r="C72" s="89">
        <v>610</v>
      </c>
      <c r="D72" s="89" t="s">
        <v>96</v>
      </c>
      <c r="E72" s="89">
        <f aca="true" t="shared" si="10" ref="E72:J72">SUM(E73:E74)</f>
        <v>3678</v>
      </c>
      <c r="F72" s="89">
        <f t="shared" si="10"/>
        <v>2796</v>
      </c>
      <c r="G72" s="89">
        <f t="shared" si="10"/>
        <v>3482</v>
      </c>
      <c r="H72" s="89">
        <f t="shared" si="10"/>
        <v>4500</v>
      </c>
      <c r="I72" s="89">
        <f t="shared" si="10"/>
        <v>4500</v>
      </c>
      <c r="J72" s="89">
        <f t="shared" si="10"/>
        <v>4500</v>
      </c>
      <c r="K72" s="89">
        <v>4600</v>
      </c>
      <c r="L72" s="89">
        <v>4650</v>
      </c>
    </row>
    <row r="73" spans="1:12" ht="12.75" hidden="1">
      <c r="A73" s="86"/>
      <c r="B73" s="96"/>
      <c r="C73" s="89">
        <v>611</v>
      </c>
      <c r="D73" s="89" t="s">
        <v>64</v>
      </c>
      <c r="E73" s="89">
        <v>3678</v>
      </c>
      <c r="F73" s="89">
        <v>2796</v>
      </c>
      <c r="G73" s="89">
        <v>2928</v>
      </c>
      <c r="H73" s="89">
        <v>3500</v>
      </c>
      <c r="I73" s="89">
        <v>3500</v>
      </c>
      <c r="J73" s="89">
        <v>3500</v>
      </c>
      <c r="K73" s="89"/>
      <c r="L73" s="89"/>
    </row>
    <row r="74" spans="1:12" ht="12.75" hidden="1">
      <c r="A74" s="86"/>
      <c r="B74" s="96"/>
      <c r="C74" s="89">
        <v>614</v>
      </c>
      <c r="D74" s="89" t="s">
        <v>57</v>
      </c>
      <c r="E74" s="89">
        <v>0</v>
      </c>
      <c r="F74" s="89">
        <v>0</v>
      </c>
      <c r="G74" s="89">
        <v>554</v>
      </c>
      <c r="H74" s="89">
        <v>1000</v>
      </c>
      <c r="I74" s="89">
        <v>1000</v>
      </c>
      <c r="J74" s="89">
        <v>1000</v>
      </c>
      <c r="K74" s="89"/>
      <c r="L74" s="89"/>
    </row>
    <row r="75" spans="1:12" ht="12.75">
      <c r="A75" s="86"/>
      <c r="B75" s="96"/>
      <c r="C75" s="89">
        <v>620</v>
      </c>
      <c r="D75" s="89" t="s">
        <v>76</v>
      </c>
      <c r="E75" s="89">
        <f aca="true" t="shared" si="11" ref="E75:J75">SUM(E76:E82)</f>
        <v>1615</v>
      </c>
      <c r="F75" s="89">
        <f t="shared" si="11"/>
        <v>976</v>
      </c>
      <c r="G75" s="89">
        <f t="shared" si="11"/>
        <v>1217</v>
      </c>
      <c r="H75" s="89">
        <f t="shared" si="11"/>
        <v>1680</v>
      </c>
      <c r="I75" s="89">
        <f t="shared" si="11"/>
        <v>1680</v>
      </c>
      <c r="J75" s="89">
        <f t="shared" si="11"/>
        <v>1630</v>
      </c>
      <c r="K75" s="89">
        <v>1640</v>
      </c>
      <c r="L75" s="89">
        <v>1650</v>
      </c>
    </row>
    <row r="76" spans="1:12" ht="12.75" hidden="1">
      <c r="A76" s="86"/>
      <c r="B76" s="96"/>
      <c r="C76" s="89">
        <v>621</v>
      </c>
      <c r="D76" s="89" t="s">
        <v>97</v>
      </c>
      <c r="E76" s="89">
        <v>462</v>
      </c>
      <c r="F76" s="89">
        <v>280</v>
      </c>
      <c r="G76" s="89">
        <v>348</v>
      </c>
      <c r="H76" s="89">
        <v>450</v>
      </c>
      <c r="I76" s="89">
        <v>450</v>
      </c>
      <c r="J76" s="89">
        <v>450</v>
      </c>
      <c r="K76" s="89"/>
      <c r="L76" s="89"/>
    </row>
    <row r="77" spans="1:12" ht="12.75" hidden="1">
      <c r="A77" s="86"/>
      <c r="B77" s="96"/>
      <c r="C77" s="89">
        <v>625001</v>
      </c>
      <c r="D77" s="89" t="s">
        <v>77</v>
      </c>
      <c r="E77" s="89">
        <v>65</v>
      </c>
      <c r="F77" s="89">
        <v>39</v>
      </c>
      <c r="G77" s="89">
        <v>49</v>
      </c>
      <c r="H77" s="89">
        <v>70</v>
      </c>
      <c r="I77" s="89">
        <v>70</v>
      </c>
      <c r="J77" s="89">
        <v>70</v>
      </c>
      <c r="K77" s="89"/>
      <c r="L77" s="89"/>
    </row>
    <row r="78" spans="1:12" ht="12.75" hidden="1">
      <c r="A78" s="86"/>
      <c r="B78" s="96"/>
      <c r="C78" s="89">
        <v>625002</v>
      </c>
      <c r="D78" s="89" t="s">
        <v>78</v>
      </c>
      <c r="E78" s="89">
        <v>647</v>
      </c>
      <c r="F78" s="89">
        <v>391</v>
      </c>
      <c r="G78" s="89">
        <v>487</v>
      </c>
      <c r="H78" s="89">
        <v>630</v>
      </c>
      <c r="I78" s="89">
        <v>630</v>
      </c>
      <c r="J78" s="89">
        <v>630</v>
      </c>
      <c r="K78" s="89"/>
      <c r="L78" s="89"/>
    </row>
    <row r="79" spans="1:12" ht="12.75" hidden="1">
      <c r="A79" s="86"/>
      <c r="B79" s="96"/>
      <c r="C79" s="89">
        <v>625003</v>
      </c>
      <c r="D79" s="89" t="s">
        <v>79</v>
      </c>
      <c r="E79" s="89">
        <v>37</v>
      </c>
      <c r="F79" s="89">
        <v>22</v>
      </c>
      <c r="G79" s="89">
        <v>28</v>
      </c>
      <c r="H79" s="89">
        <v>50</v>
      </c>
      <c r="I79" s="89">
        <v>50</v>
      </c>
      <c r="J79" s="89">
        <v>50</v>
      </c>
      <c r="K79" s="89"/>
      <c r="L79" s="89"/>
    </row>
    <row r="80" spans="1:12" ht="12.75" hidden="1">
      <c r="A80" s="86"/>
      <c r="B80" s="96"/>
      <c r="C80" s="89">
        <v>625004</v>
      </c>
      <c r="D80" s="89" t="s">
        <v>80</v>
      </c>
      <c r="E80" s="89">
        <v>139</v>
      </c>
      <c r="F80" s="89">
        <v>84</v>
      </c>
      <c r="G80" s="89">
        <v>105</v>
      </c>
      <c r="H80" s="89">
        <v>200</v>
      </c>
      <c r="I80" s="89">
        <v>200</v>
      </c>
      <c r="J80" s="89">
        <v>150</v>
      </c>
      <c r="K80" s="89"/>
      <c r="L80" s="89"/>
    </row>
    <row r="81" spans="1:12" ht="12.75" hidden="1">
      <c r="A81" s="86"/>
      <c r="B81" s="96"/>
      <c r="C81" s="89">
        <v>625005</v>
      </c>
      <c r="D81" s="89" t="s">
        <v>81</v>
      </c>
      <c r="E81" s="89">
        <v>46</v>
      </c>
      <c r="F81" s="89">
        <v>28</v>
      </c>
      <c r="G81" s="89">
        <v>35</v>
      </c>
      <c r="H81" s="89">
        <v>50</v>
      </c>
      <c r="I81" s="89">
        <v>50</v>
      </c>
      <c r="J81" s="89">
        <v>50</v>
      </c>
      <c r="K81" s="89"/>
      <c r="L81" s="89"/>
    </row>
    <row r="82" spans="1:12" ht="12.75" hidden="1">
      <c r="A82" s="86"/>
      <c r="B82" s="96"/>
      <c r="C82" s="89">
        <v>625007</v>
      </c>
      <c r="D82" s="89" t="s">
        <v>99</v>
      </c>
      <c r="E82" s="89">
        <v>219</v>
      </c>
      <c r="F82" s="89">
        <v>132</v>
      </c>
      <c r="G82" s="89">
        <v>165</v>
      </c>
      <c r="H82" s="89">
        <v>230</v>
      </c>
      <c r="I82" s="89">
        <v>230</v>
      </c>
      <c r="J82" s="89">
        <v>230</v>
      </c>
      <c r="K82" s="89"/>
      <c r="L82" s="89"/>
    </row>
    <row r="83" spans="1:12" ht="12.75">
      <c r="A83" s="86"/>
      <c r="B83" s="96"/>
      <c r="C83" s="89">
        <v>637</v>
      </c>
      <c r="D83" s="89" t="s">
        <v>117</v>
      </c>
      <c r="E83" s="89">
        <f aca="true" t="shared" si="12" ref="E83:L83">SUM(E84)</f>
        <v>1020</v>
      </c>
      <c r="F83" s="89">
        <f t="shared" si="12"/>
        <v>1020</v>
      </c>
      <c r="G83" s="89">
        <f t="shared" si="12"/>
        <v>1020</v>
      </c>
      <c r="H83" s="89">
        <f t="shared" si="12"/>
        <v>1200</v>
      </c>
      <c r="I83" s="89">
        <f t="shared" si="12"/>
        <v>1200</v>
      </c>
      <c r="J83" s="89">
        <f t="shared" si="12"/>
        <v>1200</v>
      </c>
      <c r="K83" s="89">
        <f t="shared" si="12"/>
        <v>0</v>
      </c>
      <c r="L83" s="89">
        <f t="shared" si="12"/>
        <v>0</v>
      </c>
    </row>
    <row r="84" spans="1:12" ht="12.75" hidden="1">
      <c r="A84" s="86"/>
      <c r="B84" s="96"/>
      <c r="C84" s="89">
        <v>637005</v>
      </c>
      <c r="D84" s="89" t="s">
        <v>132</v>
      </c>
      <c r="E84" s="89">
        <v>1020</v>
      </c>
      <c r="F84" s="89">
        <v>1020</v>
      </c>
      <c r="G84" s="89">
        <v>1020</v>
      </c>
      <c r="H84" s="89">
        <v>1200</v>
      </c>
      <c r="I84" s="89">
        <v>1200</v>
      </c>
      <c r="J84" s="89">
        <v>1200</v>
      </c>
      <c r="K84" s="89"/>
      <c r="L84" s="89"/>
    </row>
    <row r="85" spans="1:12" ht="12.75" hidden="1">
      <c r="A85" s="86"/>
      <c r="B85" s="96"/>
      <c r="C85" s="89">
        <v>642013</v>
      </c>
      <c r="D85" s="89" t="s">
        <v>330</v>
      </c>
      <c r="E85" s="89">
        <v>905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/>
      <c r="L85" s="89"/>
    </row>
    <row r="86" spans="1:12" ht="12.75">
      <c r="A86" s="86"/>
      <c r="B86" s="96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1:12" s="78" customFormat="1" ht="45">
      <c r="A87" s="111"/>
      <c r="B87" s="112" t="s">
        <v>133</v>
      </c>
      <c r="C87" s="109"/>
      <c r="D87" s="109" t="s">
        <v>134</v>
      </c>
      <c r="E87" s="109">
        <f aca="true" t="shared" si="13" ref="E87:L87">SUM(E88)</f>
        <v>709</v>
      </c>
      <c r="F87" s="109">
        <f t="shared" si="13"/>
        <v>616</v>
      </c>
      <c r="G87" s="109">
        <f t="shared" si="13"/>
        <v>527</v>
      </c>
      <c r="H87" s="109">
        <f t="shared" si="13"/>
        <v>600</v>
      </c>
      <c r="I87" s="109">
        <f t="shared" si="13"/>
        <v>1806</v>
      </c>
      <c r="J87" s="109">
        <f t="shared" si="13"/>
        <v>600</v>
      </c>
      <c r="K87" s="109">
        <f t="shared" si="13"/>
        <v>600</v>
      </c>
      <c r="L87" s="109">
        <f t="shared" si="13"/>
        <v>1200</v>
      </c>
    </row>
    <row r="88" spans="1:12" ht="12.75">
      <c r="A88" s="98">
        <v>111</v>
      </c>
      <c r="B88" s="96"/>
      <c r="C88" s="89">
        <v>600</v>
      </c>
      <c r="D88" s="89" t="s">
        <v>288</v>
      </c>
      <c r="E88" s="89">
        <v>709</v>
      </c>
      <c r="F88" s="89">
        <v>616</v>
      </c>
      <c r="G88" s="89">
        <v>527</v>
      </c>
      <c r="H88" s="89">
        <v>600</v>
      </c>
      <c r="I88" s="89">
        <v>1806</v>
      </c>
      <c r="J88" s="89">
        <v>600</v>
      </c>
      <c r="K88" s="89">
        <v>600</v>
      </c>
      <c r="L88" s="89">
        <v>1200</v>
      </c>
    </row>
    <row r="89" spans="1:12" s="80" customFormat="1" ht="18">
      <c r="A89" s="99"/>
      <c r="B89" s="97"/>
      <c r="C89" s="95"/>
      <c r="D89" s="95" t="s">
        <v>136</v>
      </c>
      <c r="E89" s="95">
        <f aca="true" t="shared" si="14" ref="E89:L89">SUM(E87+E71+E5)</f>
        <v>132869</v>
      </c>
      <c r="F89" s="95">
        <f t="shared" si="14"/>
        <v>134217</v>
      </c>
      <c r="G89" s="95">
        <f t="shared" si="14"/>
        <v>161602</v>
      </c>
      <c r="H89" s="95">
        <f t="shared" si="14"/>
        <v>185290</v>
      </c>
      <c r="I89" s="95">
        <f t="shared" si="14"/>
        <v>186590</v>
      </c>
      <c r="J89" s="95">
        <f t="shared" si="14"/>
        <v>180360</v>
      </c>
      <c r="K89" s="95">
        <f t="shared" si="14"/>
        <v>180170</v>
      </c>
      <c r="L89" s="95">
        <f t="shared" si="14"/>
        <v>182030</v>
      </c>
    </row>
    <row r="90" spans="1:12" s="80" customFormat="1" ht="18">
      <c r="A90" s="99"/>
      <c r="B90" s="97"/>
      <c r="C90" s="95"/>
      <c r="D90" s="95"/>
      <c r="E90" s="95"/>
      <c r="F90" s="95"/>
      <c r="G90" s="95"/>
      <c r="H90" s="95"/>
      <c r="I90" s="95"/>
      <c r="J90" s="95"/>
      <c r="K90" s="95"/>
      <c r="L90" s="95"/>
    </row>
    <row r="91" spans="1:12" ht="12.75">
      <c r="A91" s="86"/>
      <c r="B91" s="96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1:12" ht="51">
      <c r="A92" s="83" t="s">
        <v>90</v>
      </c>
      <c r="B92" s="84" t="s">
        <v>93</v>
      </c>
      <c r="C92" s="83" t="s">
        <v>91</v>
      </c>
      <c r="D92" s="83" t="s">
        <v>92</v>
      </c>
      <c r="E92" s="264" t="s">
        <v>242</v>
      </c>
      <c r="F92" s="264"/>
      <c r="G92" s="241"/>
      <c r="H92" s="175"/>
      <c r="I92" s="175"/>
      <c r="J92" s="190"/>
      <c r="K92" s="190"/>
      <c r="L92" s="190"/>
    </row>
    <row r="93" spans="1:12" ht="30">
      <c r="A93" s="107"/>
      <c r="B93" s="108" t="s">
        <v>94</v>
      </c>
      <c r="C93" s="109"/>
      <c r="D93" s="109" t="s">
        <v>135</v>
      </c>
      <c r="E93" s="110">
        <f>SUM(E94:E96)</f>
        <v>0</v>
      </c>
      <c r="F93" s="110">
        <f>SUM(F94:F96)</f>
        <v>0</v>
      </c>
      <c r="G93" s="110">
        <f>SUM(G94:G96)</f>
        <v>0</v>
      </c>
      <c r="H93" s="110">
        <f>SUM(H94:H96)</f>
        <v>5000</v>
      </c>
      <c r="I93" s="110">
        <f>SUM(I94:I96)</f>
        <v>5000</v>
      </c>
      <c r="J93" s="110">
        <f>SUM(J94:J97)</f>
        <v>23000</v>
      </c>
      <c r="K93" s="110">
        <f>SUM(K94:K97)</f>
        <v>3000</v>
      </c>
      <c r="L93" s="110">
        <f>SUM(L94:L96)</f>
        <v>0</v>
      </c>
    </row>
    <row r="94" spans="1:12" ht="12.75">
      <c r="A94" s="98">
        <v>41</v>
      </c>
      <c r="B94" s="172"/>
      <c r="C94" s="89">
        <v>711</v>
      </c>
      <c r="D94" s="89" t="s">
        <v>376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89">
        <v>20000</v>
      </c>
      <c r="K94" s="89">
        <v>0</v>
      </c>
      <c r="L94" s="89">
        <v>0</v>
      </c>
    </row>
    <row r="95" spans="1:12" ht="12.75">
      <c r="A95" s="87"/>
      <c r="B95" s="100"/>
      <c r="C95" s="89">
        <v>713</v>
      </c>
      <c r="D95" s="89" t="s">
        <v>308</v>
      </c>
      <c r="E95" s="89">
        <f>SUM(E96)</f>
        <v>0</v>
      </c>
      <c r="F95" s="89">
        <f>SUM(F96)</f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f>SUM(L96)</f>
        <v>0</v>
      </c>
    </row>
    <row r="96" spans="1:12" ht="12.75">
      <c r="A96" s="89"/>
      <c r="B96" s="155"/>
      <c r="C96" s="156">
        <v>716</v>
      </c>
      <c r="D96" s="156" t="s">
        <v>344</v>
      </c>
      <c r="E96" s="156">
        <v>0</v>
      </c>
      <c r="F96" s="89">
        <v>0</v>
      </c>
      <c r="G96" s="89">
        <v>0</v>
      </c>
      <c r="H96" s="89">
        <v>5000</v>
      </c>
      <c r="I96" s="89">
        <v>5000</v>
      </c>
      <c r="J96" s="89">
        <v>3000</v>
      </c>
      <c r="K96" s="89">
        <v>3000</v>
      </c>
      <c r="L96" s="89">
        <v>0</v>
      </c>
    </row>
    <row r="97" spans="1:12" ht="12.75">
      <c r="A97" s="225"/>
      <c r="B97" s="226"/>
      <c r="C97" s="156">
        <v>717</v>
      </c>
      <c r="D97" s="89" t="s">
        <v>345</v>
      </c>
      <c r="E97" s="89">
        <v>0</v>
      </c>
      <c r="F97" s="89">
        <v>0</v>
      </c>
      <c r="G97" s="89">
        <v>0</v>
      </c>
      <c r="H97" s="89">
        <v>0</v>
      </c>
      <c r="I97" s="189">
        <v>0</v>
      </c>
      <c r="J97" s="189">
        <v>0</v>
      </c>
      <c r="K97" s="189">
        <v>0</v>
      </c>
      <c r="L97" s="189">
        <v>0</v>
      </c>
    </row>
    <row r="98" ht="12.75"/>
    <row r="99" ht="12.75">
      <c r="D99" s="157"/>
    </row>
    <row r="100" ht="12.75">
      <c r="D100" s="187"/>
    </row>
    <row r="101" ht="12.75">
      <c r="D101" s="187"/>
    </row>
    <row r="110" ht="12.75"/>
    <row r="111" ht="12.75"/>
    <row r="112" ht="12.75"/>
    <row r="113" ht="12.75"/>
    <row r="159" ht="12.75"/>
    <row r="160" ht="12.75"/>
    <row r="161" ht="12.75"/>
    <row r="162" ht="12.75"/>
  </sheetData>
  <sheetProtection/>
  <mergeCells count="4">
    <mergeCell ref="A3:D3"/>
    <mergeCell ref="E4:F4"/>
    <mergeCell ref="A1:F1"/>
    <mergeCell ref="E92:F92"/>
  </mergeCells>
  <printOptions/>
  <pageMargins left="0.03937007874015748" right="0.2362204724409449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10.57421875" style="76" customWidth="1"/>
    <col min="3" max="3" width="13.00390625" style="0" customWidth="1"/>
    <col min="4" max="4" width="25.00390625" style="0" customWidth="1"/>
    <col min="5" max="5" width="11.28125" style="0" customWidth="1"/>
    <col min="6" max="11" width="11.57421875" style="0" customWidth="1"/>
  </cols>
  <sheetData>
    <row r="1" spans="1:11" ht="18">
      <c r="A1" s="263" t="s">
        <v>382</v>
      </c>
      <c r="B1" s="263"/>
      <c r="C1" s="263"/>
      <c r="D1" s="263"/>
      <c r="E1" s="263"/>
      <c r="F1" s="263"/>
      <c r="G1" s="137"/>
      <c r="H1" s="137"/>
      <c r="I1" s="137"/>
      <c r="J1" s="137"/>
      <c r="K1" s="137"/>
    </row>
    <row r="2" ht="12.75"/>
    <row r="3" spans="1:12" ht="43.5" customHeight="1">
      <c r="A3" s="265" t="s">
        <v>144</v>
      </c>
      <c r="B3" s="265"/>
      <c r="C3" s="265"/>
      <c r="D3" s="265"/>
      <c r="E3" s="81" t="s">
        <v>311</v>
      </c>
      <c r="F3" s="81" t="s">
        <v>335</v>
      </c>
      <c r="G3" s="81" t="s">
        <v>349</v>
      </c>
      <c r="H3" s="81" t="s">
        <v>361</v>
      </c>
      <c r="I3" s="81" t="s">
        <v>350</v>
      </c>
      <c r="J3" s="81" t="s">
        <v>384</v>
      </c>
      <c r="K3" s="81" t="s">
        <v>362</v>
      </c>
      <c r="L3" s="81" t="s">
        <v>363</v>
      </c>
    </row>
    <row r="4" spans="1:12" ht="39.75" customHeight="1">
      <c r="A4" s="83" t="s">
        <v>90</v>
      </c>
      <c r="B4" s="84" t="s">
        <v>93</v>
      </c>
      <c r="C4" s="83" t="s">
        <v>91</v>
      </c>
      <c r="D4" s="83" t="s">
        <v>92</v>
      </c>
      <c r="E4" s="264"/>
      <c r="F4" s="264"/>
      <c r="G4" s="227"/>
      <c r="H4" s="173"/>
      <c r="I4" s="193"/>
      <c r="J4" s="193"/>
      <c r="K4" s="193"/>
      <c r="L4" s="193"/>
    </row>
    <row r="5" spans="1:12" ht="31.5" customHeight="1">
      <c r="A5" s="116"/>
      <c r="B5" s="112" t="s">
        <v>138</v>
      </c>
      <c r="C5" s="109"/>
      <c r="D5" s="109" t="s">
        <v>137</v>
      </c>
      <c r="E5" s="110">
        <f aca="true" t="shared" si="0" ref="E5:L5">SUM(E6+E8+E10+E12+E16)</f>
        <v>2841</v>
      </c>
      <c r="F5" s="110">
        <f t="shared" si="0"/>
        <v>2951</v>
      </c>
      <c r="G5" s="110">
        <f>SUM(G6+G8+G10+G12+G16+G7)</f>
        <v>6912</v>
      </c>
      <c r="H5" s="110">
        <f t="shared" si="0"/>
        <v>12430</v>
      </c>
      <c r="I5" s="110">
        <f t="shared" si="0"/>
        <v>17230</v>
      </c>
      <c r="J5" s="110">
        <f t="shared" si="0"/>
        <v>9435</v>
      </c>
      <c r="K5" s="110">
        <f t="shared" si="0"/>
        <v>9435</v>
      </c>
      <c r="L5" s="110">
        <f t="shared" si="0"/>
        <v>9435</v>
      </c>
    </row>
    <row r="6" spans="1:12" ht="12.75">
      <c r="A6" s="101">
        <v>111</v>
      </c>
      <c r="B6" s="96"/>
      <c r="C6" s="89">
        <v>633</v>
      </c>
      <c r="D6" s="89" t="s">
        <v>104</v>
      </c>
      <c r="E6" s="122">
        <v>35</v>
      </c>
      <c r="F6" s="89">
        <v>34</v>
      </c>
      <c r="G6" s="89">
        <v>0</v>
      </c>
      <c r="H6" s="89">
        <v>30</v>
      </c>
      <c r="I6" s="89">
        <v>30</v>
      </c>
      <c r="J6" s="89">
        <v>35</v>
      </c>
      <c r="K6" s="89">
        <v>35</v>
      </c>
      <c r="L6" s="89">
        <v>35</v>
      </c>
    </row>
    <row r="7" spans="1:12" ht="12.75">
      <c r="A7" s="101"/>
      <c r="B7" s="96"/>
      <c r="C7" s="89">
        <v>637</v>
      </c>
      <c r="D7" s="89" t="s">
        <v>117</v>
      </c>
      <c r="E7" s="122">
        <v>0</v>
      </c>
      <c r="F7" s="89">
        <v>0</v>
      </c>
      <c r="G7" s="89">
        <v>34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</row>
    <row r="8" spans="1:12" ht="12.75">
      <c r="A8" s="101">
        <v>41</v>
      </c>
      <c r="B8" s="96"/>
      <c r="C8" s="89">
        <v>633</v>
      </c>
      <c r="D8" s="89" t="s">
        <v>104</v>
      </c>
      <c r="E8" s="122">
        <f aca="true" t="shared" si="1" ref="E8:J8">SUM(E9)</f>
        <v>1237</v>
      </c>
      <c r="F8" s="122">
        <f t="shared" si="1"/>
        <v>320</v>
      </c>
      <c r="G8" s="122">
        <f t="shared" si="1"/>
        <v>4241</v>
      </c>
      <c r="H8" s="89">
        <f t="shared" si="1"/>
        <v>1000</v>
      </c>
      <c r="I8" s="89">
        <f t="shared" si="1"/>
        <v>1000</v>
      </c>
      <c r="J8" s="89">
        <f t="shared" si="1"/>
        <v>1000</v>
      </c>
      <c r="K8" s="89">
        <v>1000</v>
      </c>
      <c r="L8" s="89">
        <v>1000</v>
      </c>
    </row>
    <row r="9" spans="1:12" ht="12.75" hidden="1">
      <c r="A9" s="102"/>
      <c r="B9" s="96"/>
      <c r="C9" s="89">
        <v>633006</v>
      </c>
      <c r="D9" s="89" t="s">
        <v>290</v>
      </c>
      <c r="E9" s="122">
        <v>1237</v>
      </c>
      <c r="F9" s="89">
        <v>320</v>
      </c>
      <c r="G9" s="89">
        <v>4241</v>
      </c>
      <c r="H9" s="89">
        <v>1000</v>
      </c>
      <c r="I9" s="89">
        <v>1000</v>
      </c>
      <c r="J9" s="89">
        <v>1000</v>
      </c>
      <c r="K9" s="89"/>
      <c r="L9" s="89"/>
    </row>
    <row r="10" spans="1:12" ht="12.75">
      <c r="A10" s="102"/>
      <c r="B10" s="96"/>
      <c r="C10" s="89">
        <v>635</v>
      </c>
      <c r="D10" s="89" t="s">
        <v>110</v>
      </c>
      <c r="E10" s="122">
        <f aca="true" t="shared" si="2" ref="E10:J10">SUM(E11)</f>
        <v>235</v>
      </c>
      <c r="F10" s="122">
        <f t="shared" si="2"/>
        <v>1173</v>
      </c>
      <c r="G10" s="122">
        <f t="shared" si="2"/>
        <v>216</v>
      </c>
      <c r="H10" s="89">
        <f t="shared" si="2"/>
        <v>1000</v>
      </c>
      <c r="I10" s="89">
        <f t="shared" si="2"/>
        <v>5800</v>
      </c>
      <c r="J10" s="89">
        <f t="shared" si="2"/>
        <v>1000</v>
      </c>
      <c r="K10" s="89">
        <v>1000</v>
      </c>
      <c r="L10" s="89">
        <v>1000</v>
      </c>
    </row>
    <row r="11" spans="1:12" ht="12.75" hidden="1">
      <c r="A11" s="102"/>
      <c r="B11" s="96"/>
      <c r="C11" s="89">
        <v>635006</v>
      </c>
      <c r="D11" s="89" t="s">
        <v>139</v>
      </c>
      <c r="E11" s="122">
        <v>235</v>
      </c>
      <c r="F11" s="89">
        <v>1173</v>
      </c>
      <c r="G11" s="89">
        <v>216</v>
      </c>
      <c r="H11" s="89">
        <v>1000</v>
      </c>
      <c r="I11" s="89">
        <v>5800</v>
      </c>
      <c r="J11" s="89">
        <v>1000</v>
      </c>
      <c r="K11" s="89"/>
      <c r="L11" s="89"/>
    </row>
    <row r="12" spans="1:12" ht="12.75">
      <c r="A12" s="102"/>
      <c r="B12" s="96"/>
      <c r="C12" s="89">
        <v>637</v>
      </c>
      <c r="D12" s="89" t="s">
        <v>117</v>
      </c>
      <c r="E12" s="122">
        <f>SUM(E14)</f>
        <v>144</v>
      </c>
      <c r="F12" s="122">
        <f>SUM(F14)</f>
        <v>144</v>
      </c>
      <c r="G12" s="122">
        <f>SUM(G14)</f>
        <v>1095</v>
      </c>
      <c r="H12" s="89">
        <f>SUM(H14+H13+H15)</f>
        <v>9000</v>
      </c>
      <c r="I12" s="89">
        <f>SUM(I14+I13+I15)</f>
        <v>9000</v>
      </c>
      <c r="J12" s="89">
        <f>SUM(J14+J13+J15)</f>
        <v>6000</v>
      </c>
      <c r="K12" s="89">
        <v>6000</v>
      </c>
      <c r="L12" s="89">
        <v>6000</v>
      </c>
    </row>
    <row r="13" spans="1:12" ht="12.75" hidden="1">
      <c r="A13" s="102"/>
      <c r="B13" s="96"/>
      <c r="C13" s="89">
        <v>637002</v>
      </c>
      <c r="D13" s="89" t="s">
        <v>304</v>
      </c>
      <c r="E13" s="122">
        <v>0</v>
      </c>
      <c r="F13" s="89">
        <v>0</v>
      </c>
      <c r="G13" s="89">
        <v>0</v>
      </c>
      <c r="H13" s="89">
        <v>1000</v>
      </c>
      <c r="I13" s="89">
        <v>1000</v>
      </c>
      <c r="J13" s="89">
        <v>1000</v>
      </c>
      <c r="K13" s="89"/>
      <c r="L13" s="89"/>
    </row>
    <row r="14" spans="1:12" ht="12.75" hidden="1">
      <c r="A14" s="102"/>
      <c r="B14" s="96"/>
      <c r="C14" s="89">
        <v>637004</v>
      </c>
      <c r="D14" s="89" t="s">
        <v>63</v>
      </c>
      <c r="E14" s="89">
        <v>144</v>
      </c>
      <c r="F14" s="89">
        <v>144</v>
      </c>
      <c r="G14" s="89">
        <v>1095</v>
      </c>
      <c r="H14" s="89">
        <v>3000</v>
      </c>
      <c r="I14" s="89">
        <v>3000</v>
      </c>
      <c r="J14" s="89">
        <v>3000</v>
      </c>
      <c r="K14" s="89"/>
      <c r="L14" s="89"/>
    </row>
    <row r="15" spans="1:12" ht="12.75" hidden="1">
      <c r="A15" s="102"/>
      <c r="B15" s="96"/>
      <c r="C15" s="89">
        <v>637005</v>
      </c>
      <c r="D15" s="89" t="s">
        <v>334</v>
      </c>
      <c r="E15" s="89">
        <v>0</v>
      </c>
      <c r="F15" s="89">
        <v>0</v>
      </c>
      <c r="G15" s="89">
        <v>0</v>
      </c>
      <c r="H15" s="89">
        <v>5000</v>
      </c>
      <c r="I15" s="89">
        <v>5000</v>
      </c>
      <c r="J15" s="89">
        <v>2000</v>
      </c>
      <c r="K15" s="89"/>
      <c r="L15" s="89"/>
    </row>
    <row r="16" spans="1:12" ht="12.75">
      <c r="A16" s="102"/>
      <c r="B16" s="96"/>
      <c r="C16" s="89">
        <v>636</v>
      </c>
      <c r="D16" s="89" t="s">
        <v>115</v>
      </c>
      <c r="E16" s="89">
        <f aca="true" t="shared" si="3" ref="E16:J16">SUM(E17)</f>
        <v>1190</v>
      </c>
      <c r="F16" s="89">
        <f t="shared" si="3"/>
        <v>1280</v>
      </c>
      <c r="G16" s="89">
        <f t="shared" si="3"/>
        <v>1326</v>
      </c>
      <c r="H16" s="89">
        <f t="shared" si="3"/>
        <v>1400</v>
      </c>
      <c r="I16" s="89">
        <f t="shared" si="3"/>
        <v>1400</v>
      </c>
      <c r="J16" s="89">
        <f t="shared" si="3"/>
        <v>1400</v>
      </c>
      <c r="K16" s="89">
        <v>1400</v>
      </c>
      <c r="L16" s="89">
        <v>1400</v>
      </c>
    </row>
    <row r="17" spans="1:12" ht="12.75" hidden="1">
      <c r="A17" s="102"/>
      <c r="B17" s="96"/>
      <c r="C17" s="89">
        <v>636002</v>
      </c>
      <c r="D17" s="89" t="s">
        <v>140</v>
      </c>
      <c r="E17" s="89">
        <v>1190</v>
      </c>
      <c r="F17" s="89">
        <v>1280</v>
      </c>
      <c r="G17" s="89">
        <v>1326</v>
      </c>
      <c r="H17" s="89">
        <v>1400</v>
      </c>
      <c r="I17" s="89">
        <v>1400</v>
      </c>
      <c r="J17" s="89">
        <v>1400</v>
      </c>
      <c r="K17" s="89"/>
      <c r="L17" s="89"/>
    </row>
    <row r="18" spans="1:12" ht="12.75">
      <c r="A18" s="102"/>
      <c r="B18" s="96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ht="20.25" customHeight="1">
      <c r="A19" s="117"/>
      <c r="B19" s="112" t="s">
        <v>141</v>
      </c>
      <c r="C19" s="118"/>
      <c r="D19" s="109" t="s">
        <v>142</v>
      </c>
      <c r="E19" s="110">
        <f aca="true" t="shared" si="4" ref="E19:L19">SUM(E20)</f>
        <v>726</v>
      </c>
      <c r="F19" s="110">
        <f t="shared" si="4"/>
        <v>740</v>
      </c>
      <c r="G19" s="110">
        <f t="shared" si="4"/>
        <v>872</v>
      </c>
      <c r="H19" s="110">
        <f t="shared" si="4"/>
        <v>850</v>
      </c>
      <c r="I19" s="110">
        <f t="shared" si="4"/>
        <v>850</v>
      </c>
      <c r="J19" s="110">
        <f t="shared" si="4"/>
        <v>850</v>
      </c>
      <c r="K19" s="110">
        <f t="shared" si="4"/>
        <v>860</v>
      </c>
      <c r="L19" s="110">
        <f t="shared" si="4"/>
        <v>860</v>
      </c>
    </row>
    <row r="20" spans="1:12" ht="12.75">
      <c r="A20" s="101">
        <v>111</v>
      </c>
      <c r="B20" s="96"/>
      <c r="C20" s="89">
        <v>630</v>
      </c>
      <c r="D20" s="89" t="s">
        <v>143</v>
      </c>
      <c r="E20" s="89">
        <f aca="true" t="shared" si="5" ref="E20:J20">SUM(E21:E23)</f>
        <v>726</v>
      </c>
      <c r="F20" s="89">
        <f t="shared" si="5"/>
        <v>740</v>
      </c>
      <c r="G20" s="89">
        <f t="shared" si="5"/>
        <v>872</v>
      </c>
      <c r="H20" s="89">
        <f t="shared" si="5"/>
        <v>850</v>
      </c>
      <c r="I20" s="89">
        <f t="shared" si="5"/>
        <v>850</v>
      </c>
      <c r="J20" s="89">
        <f t="shared" si="5"/>
        <v>850</v>
      </c>
      <c r="K20" s="89">
        <v>860</v>
      </c>
      <c r="L20" s="89">
        <v>860</v>
      </c>
    </row>
    <row r="21" spans="1:12" ht="12.75" hidden="1">
      <c r="A21" s="102"/>
      <c r="B21" s="96"/>
      <c r="C21" s="89">
        <v>632003</v>
      </c>
      <c r="D21" s="89" t="s">
        <v>315</v>
      </c>
      <c r="E21" s="89">
        <v>311</v>
      </c>
      <c r="F21" s="89">
        <v>149</v>
      </c>
      <c r="G21" s="89">
        <v>48</v>
      </c>
      <c r="H21" s="89">
        <v>100</v>
      </c>
      <c r="I21" s="89">
        <v>100</v>
      </c>
      <c r="J21" s="89">
        <v>100</v>
      </c>
      <c r="K21" s="89"/>
      <c r="L21" s="89"/>
    </row>
    <row r="22" spans="1:12" ht="12.75" hidden="1">
      <c r="A22" s="102"/>
      <c r="B22" s="96"/>
      <c r="C22" s="89">
        <v>632005</v>
      </c>
      <c r="D22" s="89" t="s">
        <v>316</v>
      </c>
      <c r="E22" s="89">
        <v>0</v>
      </c>
      <c r="F22" s="89">
        <v>165</v>
      </c>
      <c r="G22" s="89">
        <v>179</v>
      </c>
      <c r="H22" s="89">
        <v>250</v>
      </c>
      <c r="I22" s="89">
        <v>250</v>
      </c>
      <c r="J22" s="89">
        <v>250</v>
      </c>
      <c r="K22" s="89"/>
      <c r="L22" s="89"/>
    </row>
    <row r="23" spans="1:12" ht="12.75" hidden="1">
      <c r="A23" s="102"/>
      <c r="B23" s="96"/>
      <c r="C23" s="89">
        <v>633006</v>
      </c>
      <c r="D23" s="89" t="s">
        <v>58</v>
      </c>
      <c r="E23" s="89">
        <v>415</v>
      </c>
      <c r="F23" s="89">
        <v>426</v>
      </c>
      <c r="G23" s="89">
        <v>645</v>
      </c>
      <c r="H23" s="89">
        <v>500</v>
      </c>
      <c r="I23" s="89">
        <v>500</v>
      </c>
      <c r="J23" s="89">
        <v>500</v>
      </c>
      <c r="K23" s="89"/>
      <c r="L23" s="89"/>
    </row>
    <row r="24" spans="1:12" ht="12.75">
      <c r="A24" s="102"/>
      <c r="B24" s="96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ht="18">
      <c r="A25" s="102"/>
      <c r="B25" s="96"/>
      <c r="C25" s="89"/>
      <c r="D25" s="95" t="s">
        <v>136</v>
      </c>
      <c r="E25" s="95">
        <f aca="true" t="shared" si="6" ref="E25:K25">SUM(E5+E19)</f>
        <v>3567</v>
      </c>
      <c r="F25" s="95">
        <f t="shared" si="6"/>
        <v>3691</v>
      </c>
      <c r="G25" s="95">
        <f t="shared" si="6"/>
        <v>7784</v>
      </c>
      <c r="H25" s="95">
        <f t="shared" si="6"/>
        <v>13280</v>
      </c>
      <c r="I25" s="95">
        <f t="shared" si="6"/>
        <v>18080</v>
      </c>
      <c r="J25" s="95">
        <f t="shared" si="6"/>
        <v>10285</v>
      </c>
      <c r="K25" s="95">
        <f t="shared" si="6"/>
        <v>10295</v>
      </c>
      <c r="L25" s="95">
        <f>SUM(L5+L19)</f>
        <v>10295</v>
      </c>
    </row>
    <row r="26" spans="1:12" ht="12.75">
      <c r="A26" s="102"/>
      <c r="B26" s="96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41.25" customHeight="1">
      <c r="A27" s="104"/>
      <c r="B27" s="84" t="s">
        <v>93</v>
      </c>
      <c r="C27" s="83" t="s">
        <v>91</v>
      </c>
      <c r="D27" s="83" t="s">
        <v>92</v>
      </c>
      <c r="E27" s="264" t="s">
        <v>242</v>
      </c>
      <c r="F27" s="264"/>
      <c r="G27" s="227"/>
      <c r="H27" s="173"/>
      <c r="I27" s="227"/>
      <c r="J27" s="188"/>
      <c r="K27" s="227"/>
      <c r="L27" s="196"/>
    </row>
    <row r="28" spans="1:12" ht="20.25" customHeight="1">
      <c r="A28" s="119"/>
      <c r="B28" s="108" t="s">
        <v>138</v>
      </c>
      <c r="C28" s="109"/>
      <c r="D28" s="109" t="s">
        <v>137</v>
      </c>
      <c r="E28" s="110">
        <f aca="true" t="shared" si="7" ref="E28:K28">SUM(E29+E30)</f>
        <v>92036</v>
      </c>
      <c r="F28" s="110">
        <f t="shared" si="7"/>
        <v>71489</v>
      </c>
      <c r="G28" s="110">
        <f t="shared" si="7"/>
        <v>271316</v>
      </c>
      <c r="H28" s="110">
        <f t="shared" si="7"/>
        <v>105700</v>
      </c>
      <c r="I28" s="110">
        <f t="shared" si="7"/>
        <v>105700</v>
      </c>
      <c r="J28" s="110">
        <f t="shared" si="7"/>
        <v>123000</v>
      </c>
      <c r="K28" s="110">
        <f t="shared" si="7"/>
        <v>0</v>
      </c>
      <c r="L28" s="110">
        <f>SUM(L29+L30)</f>
        <v>0</v>
      </c>
    </row>
    <row r="29" spans="1:12" ht="12.75">
      <c r="A29" s="101">
        <v>41</v>
      </c>
      <c r="B29" s="96"/>
      <c r="C29" s="89">
        <v>716</v>
      </c>
      <c r="D29" s="89" t="s">
        <v>272</v>
      </c>
      <c r="E29" s="89">
        <v>930</v>
      </c>
      <c r="F29" s="89">
        <v>3918</v>
      </c>
      <c r="G29" s="89">
        <v>564</v>
      </c>
      <c r="H29" s="89">
        <v>5700</v>
      </c>
      <c r="I29" s="89">
        <v>5700</v>
      </c>
      <c r="J29" s="89">
        <v>0</v>
      </c>
      <c r="K29" s="89">
        <v>0</v>
      </c>
      <c r="L29" s="89">
        <v>0</v>
      </c>
    </row>
    <row r="30" spans="1:12" ht="12.75">
      <c r="A30" s="102"/>
      <c r="B30" s="96"/>
      <c r="C30" s="89">
        <v>717</v>
      </c>
      <c r="D30" s="89" t="s">
        <v>273</v>
      </c>
      <c r="E30" s="89">
        <f aca="true" t="shared" si="8" ref="E30:J30">SUM(E31:E32)</f>
        <v>91106</v>
      </c>
      <c r="F30" s="89">
        <f t="shared" si="8"/>
        <v>67571</v>
      </c>
      <c r="G30" s="89">
        <f t="shared" si="8"/>
        <v>270752</v>
      </c>
      <c r="H30" s="89">
        <f t="shared" si="8"/>
        <v>100000</v>
      </c>
      <c r="I30" s="89">
        <f t="shared" si="8"/>
        <v>100000</v>
      </c>
      <c r="J30" s="89">
        <f t="shared" si="8"/>
        <v>123000</v>
      </c>
      <c r="K30" s="89">
        <v>0</v>
      </c>
      <c r="L30" s="89">
        <f>SUM(L31:L32)</f>
        <v>0</v>
      </c>
    </row>
    <row r="31" spans="1:12" ht="12.75">
      <c r="A31" s="102"/>
      <c r="B31" s="96"/>
      <c r="C31" s="89">
        <v>717001</v>
      </c>
      <c r="D31" s="89" t="s">
        <v>263</v>
      </c>
      <c r="E31" s="161">
        <v>61106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</row>
    <row r="32" spans="1:12" ht="12.75">
      <c r="A32" s="103"/>
      <c r="B32" s="100"/>
      <c r="C32" s="89">
        <v>717002</v>
      </c>
      <c r="D32" s="89" t="s">
        <v>264</v>
      </c>
      <c r="E32" s="161">
        <v>30000</v>
      </c>
      <c r="F32" s="89">
        <v>67571</v>
      </c>
      <c r="G32" s="89">
        <v>270752</v>
      </c>
      <c r="H32" s="89">
        <v>100000</v>
      </c>
      <c r="I32" s="89">
        <v>100000</v>
      </c>
      <c r="J32" s="89">
        <v>123000</v>
      </c>
      <c r="K32" s="89">
        <v>0</v>
      </c>
      <c r="L32" s="89">
        <v>0</v>
      </c>
    </row>
  </sheetData>
  <sheetProtection/>
  <mergeCells count="4">
    <mergeCell ref="A1:F1"/>
    <mergeCell ref="A3:D3"/>
    <mergeCell ref="E4:F4"/>
    <mergeCell ref="E27:F2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8.00390625" style="0" customWidth="1"/>
    <col min="2" max="2" width="10.7109375" style="0" customWidth="1"/>
    <col min="3" max="3" width="12.7109375" style="0" customWidth="1"/>
    <col min="4" max="4" width="26.7109375" style="0" customWidth="1"/>
    <col min="6" max="7" width="10.140625" style="0" customWidth="1"/>
    <col min="8" max="11" width="10.28125" style="0" customWidth="1"/>
  </cols>
  <sheetData>
    <row r="1" spans="1:11" ht="18">
      <c r="A1" s="263" t="s">
        <v>382</v>
      </c>
      <c r="B1" s="263"/>
      <c r="C1" s="263"/>
      <c r="D1" s="263"/>
      <c r="E1" s="263"/>
      <c r="F1" s="263"/>
      <c r="G1" s="137"/>
      <c r="H1" s="137"/>
      <c r="I1" s="137"/>
      <c r="J1" s="137"/>
      <c r="K1" s="137"/>
    </row>
    <row r="2" ht="12.75">
      <c r="B2" s="76"/>
    </row>
    <row r="3" spans="1:12" ht="63.75">
      <c r="A3" s="265" t="s">
        <v>145</v>
      </c>
      <c r="B3" s="265"/>
      <c r="C3" s="265"/>
      <c r="D3" s="265"/>
      <c r="E3" s="81" t="s">
        <v>311</v>
      </c>
      <c r="F3" s="81" t="s">
        <v>335</v>
      </c>
      <c r="G3" s="81" t="s">
        <v>349</v>
      </c>
      <c r="H3" s="81" t="s">
        <v>361</v>
      </c>
      <c r="I3" s="81" t="s">
        <v>350</v>
      </c>
      <c r="J3" s="81" t="s">
        <v>384</v>
      </c>
      <c r="K3" s="81" t="s">
        <v>364</v>
      </c>
      <c r="L3" s="81" t="s">
        <v>359</v>
      </c>
    </row>
    <row r="4" spans="1:12" ht="37.5" customHeight="1">
      <c r="A4" s="83" t="s">
        <v>90</v>
      </c>
      <c r="B4" s="84" t="s">
        <v>93</v>
      </c>
      <c r="C4" s="83" t="s">
        <v>91</v>
      </c>
      <c r="D4" s="83" t="s">
        <v>92</v>
      </c>
      <c r="E4" s="264"/>
      <c r="F4" s="264"/>
      <c r="G4" s="227"/>
      <c r="H4" s="173"/>
      <c r="I4" s="193"/>
      <c r="J4" s="193"/>
      <c r="K4" s="193"/>
      <c r="L4" s="193"/>
    </row>
    <row r="5" spans="1:12" ht="26.25" customHeight="1">
      <c r="A5" s="111"/>
      <c r="B5" s="112" t="s">
        <v>146</v>
      </c>
      <c r="C5" s="109"/>
      <c r="D5" s="109" t="s">
        <v>147</v>
      </c>
      <c r="E5" s="110">
        <f aca="true" t="shared" si="0" ref="E5:K5">SUM(E6+E9+E11)</f>
        <v>17590</v>
      </c>
      <c r="F5" s="110">
        <f t="shared" si="0"/>
        <v>17387</v>
      </c>
      <c r="G5" s="110">
        <f t="shared" si="0"/>
        <v>19767</v>
      </c>
      <c r="H5" s="110">
        <f t="shared" si="0"/>
        <v>24070</v>
      </c>
      <c r="I5" s="110">
        <f t="shared" si="0"/>
        <v>24070</v>
      </c>
      <c r="J5" s="110">
        <f t="shared" si="0"/>
        <v>28575</v>
      </c>
      <c r="K5" s="110">
        <f t="shared" si="0"/>
        <v>28575</v>
      </c>
      <c r="L5" s="110">
        <f>SUM(L6+L9+L11)</f>
        <v>28575</v>
      </c>
    </row>
    <row r="6" spans="1:12" ht="12.75">
      <c r="A6" s="98">
        <v>41</v>
      </c>
      <c r="B6" s="86"/>
      <c r="C6" s="89">
        <v>633</v>
      </c>
      <c r="D6" s="89" t="s">
        <v>104</v>
      </c>
      <c r="E6" s="89">
        <f aca="true" t="shared" si="1" ref="E6:J6">SUM(E7:E8)</f>
        <v>1539</v>
      </c>
      <c r="F6" s="89">
        <f t="shared" si="1"/>
        <v>0</v>
      </c>
      <c r="G6" s="89">
        <f t="shared" si="1"/>
        <v>1890</v>
      </c>
      <c r="H6" s="89">
        <f t="shared" si="1"/>
        <v>2000</v>
      </c>
      <c r="I6" s="89">
        <f t="shared" si="1"/>
        <v>2000</v>
      </c>
      <c r="J6" s="89">
        <f t="shared" si="1"/>
        <v>1500</v>
      </c>
      <c r="K6" s="89">
        <v>1500</v>
      </c>
      <c r="L6" s="89">
        <v>1500</v>
      </c>
    </row>
    <row r="7" spans="1:12" ht="12.75" hidden="1">
      <c r="A7" s="86"/>
      <c r="B7" s="86"/>
      <c r="C7" s="89">
        <v>633004</v>
      </c>
      <c r="D7" s="89" t="s">
        <v>106</v>
      </c>
      <c r="E7" s="122">
        <v>1017</v>
      </c>
      <c r="F7" s="89">
        <v>0</v>
      </c>
      <c r="G7" s="89">
        <v>1890</v>
      </c>
      <c r="H7" s="89">
        <v>1500</v>
      </c>
      <c r="I7" s="89">
        <v>1500</v>
      </c>
      <c r="J7" s="89">
        <v>1000</v>
      </c>
      <c r="K7" s="89"/>
      <c r="L7" s="89"/>
    </row>
    <row r="8" spans="1:12" ht="12.75" hidden="1">
      <c r="A8" s="86"/>
      <c r="B8" s="86"/>
      <c r="C8" s="89">
        <v>633006</v>
      </c>
      <c r="D8" s="89" t="s">
        <v>58</v>
      </c>
      <c r="E8" s="122">
        <v>522</v>
      </c>
      <c r="F8" s="89">
        <v>0</v>
      </c>
      <c r="G8" s="89">
        <v>0</v>
      </c>
      <c r="H8" s="89">
        <v>500</v>
      </c>
      <c r="I8" s="89">
        <v>500</v>
      </c>
      <c r="J8" s="89">
        <v>500</v>
      </c>
      <c r="K8" s="89"/>
      <c r="L8" s="89"/>
    </row>
    <row r="9" spans="1:12" ht="12.75">
      <c r="A9" s="86"/>
      <c r="B9" s="86"/>
      <c r="C9" s="89">
        <v>637</v>
      </c>
      <c r="D9" s="89" t="s">
        <v>117</v>
      </c>
      <c r="E9" s="89">
        <f aca="true" t="shared" si="2" ref="E9:J9">SUM(E10)</f>
        <v>14783</v>
      </c>
      <c r="F9" s="89">
        <f t="shared" si="2"/>
        <v>17261</v>
      </c>
      <c r="G9" s="89">
        <f t="shared" si="2"/>
        <v>17804</v>
      </c>
      <c r="H9" s="89">
        <f t="shared" si="2"/>
        <v>22000</v>
      </c>
      <c r="I9" s="89">
        <f t="shared" si="2"/>
        <v>22000</v>
      </c>
      <c r="J9" s="89">
        <f t="shared" si="2"/>
        <v>27000</v>
      </c>
      <c r="K9" s="89">
        <v>27000</v>
      </c>
      <c r="L9" s="89">
        <v>27000</v>
      </c>
    </row>
    <row r="10" spans="1:12" ht="12.75" hidden="1">
      <c r="A10" s="86"/>
      <c r="B10" s="86"/>
      <c r="C10" s="89">
        <v>637004</v>
      </c>
      <c r="D10" s="89" t="s">
        <v>148</v>
      </c>
      <c r="E10" s="89">
        <v>14783</v>
      </c>
      <c r="F10" s="89">
        <v>17261</v>
      </c>
      <c r="G10" s="89">
        <v>17804</v>
      </c>
      <c r="H10" s="89">
        <v>22000</v>
      </c>
      <c r="I10" s="89">
        <v>22000</v>
      </c>
      <c r="J10" s="89">
        <v>27000</v>
      </c>
      <c r="K10" s="89"/>
      <c r="L10" s="89"/>
    </row>
    <row r="11" spans="1:12" ht="12.75">
      <c r="A11" s="106">
        <v>111</v>
      </c>
      <c r="B11" s="105"/>
      <c r="C11" s="89">
        <v>630</v>
      </c>
      <c r="D11" s="89" t="s">
        <v>143</v>
      </c>
      <c r="E11" s="89">
        <f>SUM(E12+E13)</f>
        <v>1268</v>
      </c>
      <c r="F11" s="89">
        <f>SUM(F12+F13)</f>
        <v>126</v>
      </c>
      <c r="G11" s="89">
        <f>SUM(G12+G13)</f>
        <v>73</v>
      </c>
      <c r="H11" s="89">
        <f>SUM(H12)</f>
        <v>70</v>
      </c>
      <c r="I11" s="89">
        <f>SUM(I12)</f>
        <v>70</v>
      </c>
      <c r="J11" s="89">
        <f>SUM(J12)</f>
        <v>75</v>
      </c>
      <c r="K11" s="89">
        <v>75</v>
      </c>
      <c r="L11" s="89">
        <v>75</v>
      </c>
    </row>
    <row r="12" spans="1:12" ht="12.75" hidden="1">
      <c r="A12" s="86"/>
      <c r="B12" s="86"/>
      <c r="C12" s="89">
        <v>637004</v>
      </c>
      <c r="D12" s="89" t="s">
        <v>149</v>
      </c>
      <c r="E12" s="89">
        <v>1238</v>
      </c>
      <c r="F12" s="89">
        <v>126</v>
      </c>
      <c r="G12" s="89">
        <v>73</v>
      </c>
      <c r="H12" s="89">
        <v>70</v>
      </c>
      <c r="I12" s="89">
        <v>70</v>
      </c>
      <c r="J12" s="89">
        <v>75</v>
      </c>
      <c r="K12" s="89"/>
      <c r="L12" s="89"/>
    </row>
    <row r="13" spans="1:12" ht="12.75" hidden="1">
      <c r="A13" s="86"/>
      <c r="B13" s="86"/>
      <c r="C13" s="89">
        <v>633006</v>
      </c>
      <c r="D13" s="89" t="s">
        <v>58</v>
      </c>
      <c r="E13" s="89">
        <v>30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/>
      <c r="L13" s="89"/>
    </row>
    <row r="14" spans="1:12" ht="12.75">
      <c r="A14" s="86"/>
      <c r="B14" s="86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19.5" customHeight="1">
      <c r="A15" s="120"/>
      <c r="B15" s="112" t="s">
        <v>150</v>
      </c>
      <c r="C15" s="118"/>
      <c r="D15" s="109" t="s">
        <v>151</v>
      </c>
      <c r="E15" s="110">
        <f aca="true" t="shared" si="3" ref="E15:K15">SUM(E18+E20+E16)</f>
        <v>2406</v>
      </c>
      <c r="F15" s="110">
        <f t="shared" si="3"/>
        <v>1900</v>
      </c>
      <c r="G15" s="110">
        <f t="shared" si="3"/>
        <v>1520</v>
      </c>
      <c r="H15" s="110">
        <f t="shared" si="3"/>
        <v>5000</v>
      </c>
      <c r="I15" s="110">
        <f t="shared" si="3"/>
        <v>5000</v>
      </c>
      <c r="J15" s="110">
        <f t="shared" si="3"/>
        <v>5000</v>
      </c>
      <c r="K15" s="110">
        <f t="shared" si="3"/>
        <v>5000</v>
      </c>
      <c r="L15" s="110">
        <f>SUM(L18+L20+L16)</f>
        <v>5000</v>
      </c>
    </row>
    <row r="16" spans="1:12" ht="12.75">
      <c r="A16" s="98">
        <v>41</v>
      </c>
      <c r="B16" s="86"/>
      <c r="C16" s="89">
        <v>633</v>
      </c>
      <c r="D16" s="89" t="s">
        <v>104</v>
      </c>
      <c r="E16" s="89">
        <f aca="true" t="shared" si="4" ref="E16:J16">SUM(E17)</f>
        <v>0</v>
      </c>
      <c r="F16" s="89">
        <f t="shared" si="4"/>
        <v>0</v>
      </c>
      <c r="G16" s="89">
        <f t="shared" si="4"/>
        <v>0</v>
      </c>
      <c r="H16" s="89">
        <f t="shared" si="4"/>
        <v>1000</v>
      </c>
      <c r="I16" s="89">
        <f t="shared" si="4"/>
        <v>1000</v>
      </c>
      <c r="J16" s="89">
        <f t="shared" si="4"/>
        <v>1000</v>
      </c>
      <c r="K16" s="89">
        <v>1000</v>
      </c>
      <c r="L16" s="89">
        <v>1000</v>
      </c>
    </row>
    <row r="17" spans="1:12" ht="12.75" hidden="1">
      <c r="A17" s="98"/>
      <c r="B17" s="86"/>
      <c r="C17" s="89">
        <v>633006</v>
      </c>
      <c r="D17" s="89" t="s">
        <v>58</v>
      </c>
      <c r="E17" s="89">
        <v>0</v>
      </c>
      <c r="F17" s="89">
        <v>0</v>
      </c>
      <c r="G17" s="89">
        <v>0</v>
      </c>
      <c r="H17" s="89">
        <v>1000</v>
      </c>
      <c r="I17" s="89">
        <v>1000</v>
      </c>
      <c r="J17" s="89">
        <v>1000</v>
      </c>
      <c r="K17" s="89"/>
      <c r="L17" s="89"/>
    </row>
    <row r="18" spans="1:12" ht="12.75">
      <c r="A18" s="98"/>
      <c r="B18" s="86"/>
      <c r="C18" s="89">
        <v>637</v>
      </c>
      <c r="D18" s="89" t="s">
        <v>117</v>
      </c>
      <c r="E18" s="89">
        <f aca="true" t="shared" si="5" ref="E18:J18">SUM(E19)</f>
        <v>599</v>
      </c>
      <c r="F18" s="89">
        <f t="shared" si="5"/>
        <v>0</v>
      </c>
      <c r="G18" s="89">
        <f t="shared" si="5"/>
        <v>20</v>
      </c>
      <c r="H18" s="89">
        <f t="shared" si="5"/>
        <v>2000</v>
      </c>
      <c r="I18" s="89">
        <f t="shared" si="5"/>
        <v>2000</v>
      </c>
      <c r="J18" s="89">
        <f t="shared" si="5"/>
        <v>2000</v>
      </c>
      <c r="K18" s="89">
        <v>2000</v>
      </c>
      <c r="L18" s="89">
        <v>2000</v>
      </c>
    </row>
    <row r="19" spans="1:12" ht="12.75" hidden="1">
      <c r="A19" s="86"/>
      <c r="B19" s="86"/>
      <c r="C19" s="89">
        <v>637004</v>
      </c>
      <c r="D19" s="89" t="s">
        <v>153</v>
      </c>
      <c r="E19" s="89">
        <v>599</v>
      </c>
      <c r="F19" s="89">
        <v>0</v>
      </c>
      <c r="G19" s="89">
        <v>20</v>
      </c>
      <c r="H19" s="89">
        <v>2000</v>
      </c>
      <c r="I19" s="89">
        <v>2000</v>
      </c>
      <c r="J19" s="89">
        <v>2000</v>
      </c>
      <c r="K19" s="89"/>
      <c r="L19" s="89"/>
    </row>
    <row r="20" spans="1:12" ht="12.75">
      <c r="A20" s="86"/>
      <c r="B20" s="86"/>
      <c r="C20" s="89">
        <v>642</v>
      </c>
      <c r="D20" s="89" t="s">
        <v>152</v>
      </c>
      <c r="E20" s="89">
        <f aca="true" t="shared" si="6" ref="E20:J20">SUM(E21)</f>
        <v>1807</v>
      </c>
      <c r="F20" s="89">
        <f t="shared" si="6"/>
        <v>1900</v>
      </c>
      <c r="G20" s="89">
        <f t="shared" si="6"/>
        <v>1500</v>
      </c>
      <c r="H20" s="89">
        <f t="shared" si="6"/>
        <v>2000</v>
      </c>
      <c r="I20" s="89">
        <f t="shared" si="6"/>
        <v>2000</v>
      </c>
      <c r="J20" s="89">
        <f t="shared" si="6"/>
        <v>2000</v>
      </c>
      <c r="K20" s="89">
        <v>2000</v>
      </c>
      <c r="L20" s="89">
        <v>2000</v>
      </c>
    </row>
    <row r="21" spans="1:12" ht="12.75" hidden="1">
      <c r="A21" s="86"/>
      <c r="B21" s="86"/>
      <c r="C21" s="89">
        <v>642001</v>
      </c>
      <c r="D21" s="89" t="s">
        <v>154</v>
      </c>
      <c r="E21" s="89">
        <v>1807</v>
      </c>
      <c r="F21" s="89">
        <v>1900</v>
      </c>
      <c r="G21" s="89">
        <v>1500</v>
      </c>
      <c r="H21" s="89">
        <v>2000</v>
      </c>
      <c r="I21" s="89">
        <v>2000</v>
      </c>
      <c r="J21" s="89">
        <v>2000</v>
      </c>
      <c r="K21" s="89"/>
      <c r="L21" s="89"/>
    </row>
    <row r="22" spans="1:12" ht="12.75">
      <c r="A22" s="86"/>
      <c r="B22" s="86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ht="18">
      <c r="A23" s="87"/>
      <c r="B23" s="87"/>
      <c r="C23" s="89"/>
      <c r="D23" s="95" t="s">
        <v>136</v>
      </c>
      <c r="E23" s="95">
        <f aca="true" t="shared" si="7" ref="E23:K23">SUM(E5+E15)</f>
        <v>19996</v>
      </c>
      <c r="F23" s="95">
        <f t="shared" si="7"/>
        <v>19287</v>
      </c>
      <c r="G23" s="95">
        <f t="shared" si="7"/>
        <v>21287</v>
      </c>
      <c r="H23" s="95">
        <f t="shared" si="7"/>
        <v>29070</v>
      </c>
      <c r="I23" s="95">
        <f t="shared" si="7"/>
        <v>29070</v>
      </c>
      <c r="J23" s="95">
        <f t="shared" si="7"/>
        <v>33575</v>
      </c>
      <c r="K23" s="95">
        <f t="shared" si="7"/>
        <v>33575</v>
      </c>
      <c r="L23" s="95">
        <f>SUM(L5+L15)</f>
        <v>33575</v>
      </c>
    </row>
    <row r="24" spans="1:12" ht="37.5" customHeight="1">
      <c r="A24" s="104"/>
      <c r="B24" s="84" t="s">
        <v>93</v>
      </c>
      <c r="C24" s="83" t="s">
        <v>91</v>
      </c>
      <c r="D24" s="83" t="s">
        <v>92</v>
      </c>
      <c r="E24" s="264" t="s">
        <v>251</v>
      </c>
      <c r="F24" s="264"/>
      <c r="G24" s="227"/>
      <c r="H24" s="173"/>
      <c r="I24" s="227"/>
      <c r="J24" s="188"/>
      <c r="K24" s="227"/>
      <c r="L24" s="196"/>
    </row>
    <row r="25" spans="1:12" ht="30">
      <c r="A25" s="158"/>
      <c r="B25" s="108" t="s">
        <v>146</v>
      </c>
      <c r="C25" s="109"/>
      <c r="D25" s="109" t="s">
        <v>147</v>
      </c>
      <c r="E25" s="110">
        <f aca="true" t="shared" si="8" ref="E25:K25">SUM(E26+E27)</f>
        <v>0</v>
      </c>
      <c r="F25" s="110">
        <f t="shared" si="8"/>
        <v>0</v>
      </c>
      <c r="G25" s="110">
        <f t="shared" si="8"/>
        <v>0</v>
      </c>
      <c r="H25" s="110">
        <f t="shared" si="8"/>
        <v>0</v>
      </c>
      <c r="I25" s="110">
        <f t="shared" si="8"/>
        <v>0</v>
      </c>
      <c r="J25" s="110">
        <f t="shared" si="8"/>
        <v>30000</v>
      </c>
      <c r="K25" s="110">
        <f t="shared" si="8"/>
        <v>0</v>
      </c>
      <c r="L25" s="110">
        <f>SUM(L26+L27)</f>
        <v>0</v>
      </c>
    </row>
    <row r="26" spans="1:12" ht="12.75">
      <c r="A26" s="159">
        <v>41</v>
      </c>
      <c r="B26" s="160"/>
      <c r="C26" s="122">
        <v>716</v>
      </c>
      <c r="D26" s="122" t="s">
        <v>272</v>
      </c>
      <c r="E26" s="89">
        <v>0</v>
      </c>
      <c r="F26" s="89">
        <v>0</v>
      </c>
      <c r="G26" s="89">
        <v>0</v>
      </c>
      <c r="H26" s="159">
        <v>0</v>
      </c>
      <c r="I26" s="159">
        <v>0</v>
      </c>
      <c r="J26" s="89">
        <v>0</v>
      </c>
      <c r="K26" s="89">
        <v>0</v>
      </c>
      <c r="L26" s="89">
        <v>0</v>
      </c>
    </row>
    <row r="27" spans="1:12" ht="12.75">
      <c r="A27" s="89"/>
      <c r="B27" s="155"/>
      <c r="C27" s="89">
        <v>717</v>
      </c>
      <c r="D27" s="89" t="s">
        <v>273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f>J28</f>
        <v>30000</v>
      </c>
      <c r="K27" s="89">
        <v>0</v>
      </c>
      <c r="L27" s="89">
        <v>0</v>
      </c>
    </row>
    <row r="28" spans="1:12" ht="12.75">
      <c r="A28" s="89"/>
      <c r="B28" s="89"/>
      <c r="C28" s="89">
        <v>717001</v>
      </c>
      <c r="D28" s="89" t="s">
        <v>293</v>
      </c>
      <c r="E28" s="161">
        <v>0</v>
      </c>
      <c r="F28" s="89">
        <v>0</v>
      </c>
      <c r="G28" s="89">
        <v>0</v>
      </c>
      <c r="H28" s="89">
        <v>0</v>
      </c>
      <c r="I28" s="89">
        <v>0</v>
      </c>
      <c r="J28" s="156">
        <v>30000</v>
      </c>
      <c r="K28" s="89">
        <v>0</v>
      </c>
      <c r="L28" s="89">
        <v>0</v>
      </c>
    </row>
  </sheetData>
  <sheetProtection/>
  <mergeCells count="4">
    <mergeCell ref="A1:F1"/>
    <mergeCell ref="A3:D3"/>
    <mergeCell ref="E4:F4"/>
    <mergeCell ref="E24:F2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5">
      <selection activeCell="N10" sqref="N10"/>
    </sheetView>
  </sheetViews>
  <sheetFormatPr defaultColWidth="9.140625" defaultRowHeight="12.75"/>
  <cols>
    <col min="1" max="1" width="7.8515625" style="0" customWidth="1"/>
    <col min="2" max="2" width="11.140625" style="0" customWidth="1"/>
    <col min="3" max="3" width="12.00390625" style="0" customWidth="1"/>
    <col min="4" max="4" width="25.28125" style="0" customWidth="1"/>
    <col min="5" max="5" width="10.421875" style="0" customWidth="1"/>
    <col min="6" max="11" width="11.140625" style="0" customWidth="1"/>
  </cols>
  <sheetData>
    <row r="1" spans="1:11" ht="18">
      <c r="A1" s="263" t="s">
        <v>382</v>
      </c>
      <c r="B1" s="263"/>
      <c r="C1" s="263"/>
      <c r="D1" s="263"/>
      <c r="E1" s="263"/>
      <c r="F1" s="263"/>
      <c r="G1" s="137"/>
      <c r="H1" s="137"/>
      <c r="I1" s="137"/>
      <c r="J1" s="137"/>
      <c r="K1" s="137"/>
    </row>
    <row r="2" ht="12.75">
      <c r="B2" s="76"/>
    </row>
    <row r="3" spans="1:12" ht="48" customHeight="1">
      <c r="A3" s="265" t="s">
        <v>155</v>
      </c>
      <c r="B3" s="265"/>
      <c r="C3" s="265"/>
      <c r="D3" s="265"/>
      <c r="E3" s="81" t="s">
        <v>311</v>
      </c>
      <c r="F3" s="81" t="s">
        <v>335</v>
      </c>
      <c r="G3" s="81" t="s">
        <v>349</v>
      </c>
      <c r="H3" s="81" t="s">
        <v>361</v>
      </c>
      <c r="I3" s="81" t="s">
        <v>350</v>
      </c>
      <c r="J3" s="81" t="s">
        <v>383</v>
      </c>
      <c r="K3" s="81" t="s">
        <v>364</v>
      </c>
      <c r="L3" s="81" t="s">
        <v>363</v>
      </c>
    </row>
    <row r="4" spans="1:12" ht="30" customHeight="1">
      <c r="A4" s="83" t="s">
        <v>90</v>
      </c>
      <c r="B4" s="84" t="s">
        <v>93</v>
      </c>
      <c r="C4" s="83" t="s">
        <v>91</v>
      </c>
      <c r="D4" s="83" t="s">
        <v>92</v>
      </c>
      <c r="E4" s="264"/>
      <c r="F4" s="264"/>
      <c r="G4" s="227"/>
      <c r="H4" s="173"/>
      <c r="I4" s="193"/>
      <c r="J4" s="193"/>
      <c r="K4" s="193"/>
      <c r="L4" s="193"/>
    </row>
    <row r="5" spans="1:12" ht="22.5" customHeight="1">
      <c r="A5" s="111"/>
      <c r="B5" s="112" t="s">
        <v>156</v>
      </c>
      <c r="C5" s="109"/>
      <c r="D5" s="109" t="s">
        <v>157</v>
      </c>
      <c r="E5" s="110">
        <f aca="true" t="shared" si="0" ref="E5:K5">SUM(E6+E8+E10+E12)</f>
        <v>7123</v>
      </c>
      <c r="F5" s="110">
        <f t="shared" si="0"/>
        <v>8926</v>
      </c>
      <c r="G5" s="110">
        <f t="shared" si="0"/>
        <v>7166</v>
      </c>
      <c r="H5" s="110">
        <f t="shared" si="0"/>
        <v>13200</v>
      </c>
      <c r="I5" s="110">
        <f t="shared" si="0"/>
        <v>17250</v>
      </c>
      <c r="J5" s="110">
        <f t="shared" si="0"/>
        <v>28200</v>
      </c>
      <c r="K5" s="110">
        <f t="shared" si="0"/>
        <v>13400</v>
      </c>
      <c r="L5" s="110">
        <f>SUM(L6+L8+L10+L12)</f>
        <v>13400</v>
      </c>
    </row>
    <row r="6" spans="1:12" ht="12.75">
      <c r="A6" s="98">
        <v>41</v>
      </c>
      <c r="B6" s="86"/>
      <c r="C6" s="89">
        <v>632</v>
      </c>
      <c r="D6" s="89" t="s">
        <v>158</v>
      </c>
      <c r="E6" s="122">
        <f aca="true" t="shared" si="1" ref="E6:J6">SUM(E7)</f>
        <v>5424</v>
      </c>
      <c r="F6" s="122">
        <f t="shared" si="1"/>
        <v>5290</v>
      </c>
      <c r="G6" s="122">
        <f t="shared" si="1"/>
        <v>5321</v>
      </c>
      <c r="H6" s="89">
        <f t="shared" si="1"/>
        <v>9000</v>
      </c>
      <c r="I6" s="89">
        <f t="shared" si="1"/>
        <v>9000</v>
      </c>
      <c r="J6" s="89">
        <f t="shared" si="1"/>
        <v>8000</v>
      </c>
      <c r="K6" s="89">
        <v>8200</v>
      </c>
      <c r="L6" s="89">
        <v>8200</v>
      </c>
    </row>
    <row r="7" spans="1:12" ht="12.75" hidden="1">
      <c r="A7" s="86"/>
      <c r="B7" s="86"/>
      <c r="C7" s="89">
        <v>632001</v>
      </c>
      <c r="D7" s="89" t="s">
        <v>159</v>
      </c>
      <c r="E7" s="122">
        <v>5424</v>
      </c>
      <c r="F7" s="122">
        <v>5290</v>
      </c>
      <c r="G7" s="122">
        <v>5321</v>
      </c>
      <c r="H7" s="89">
        <v>9000</v>
      </c>
      <c r="I7" s="89">
        <v>9000</v>
      </c>
      <c r="J7" s="89">
        <v>8000</v>
      </c>
      <c r="K7" s="89"/>
      <c r="L7" s="89"/>
    </row>
    <row r="8" spans="1:12" ht="12.75">
      <c r="A8" s="86"/>
      <c r="B8" s="86"/>
      <c r="C8" s="89">
        <v>633</v>
      </c>
      <c r="D8" s="89" t="s">
        <v>104</v>
      </c>
      <c r="E8" s="122">
        <f aca="true" t="shared" si="2" ref="E8:J8">SUM(E9)</f>
        <v>0</v>
      </c>
      <c r="F8" s="122">
        <f t="shared" si="2"/>
        <v>480</v>
      </c>
      <c r="G8" s="122">
        <f t="shared" si="2"/>
        <v>0</v>
      </c>
      <c r="H8" s="89">
        <f t="shared" si="2"/>
        <v>1500</v>
      </c>
      <c r="I8" s="89">
        <f t="shared" si="2"/>
        <v>1500</v>
      </c>
      <c r="J8" s="89">
        <f t="shared" si="2"/>
        <v>2000</v>
      </c>
      <c r="K8" s="89">
        <v>2000</v>
      </c>
      <c r="L8" s="89">
        <v>2000</v>
      </c>
    </row>
    <row r="9" spans="1:12" ht="12.75" hidden="1">
      <c r="A9" s="86"/>
      <c r="B9" s="86"/>
      <c r="C9" s="89">
        <v>633006</v>
      </c>
      <c r="D9" s="89" t="s">
        <v>58</v>
      </c>
      <c r="E9" s="122">
        <v>0</v>
      </c>
      <c r="F9" s="122">
        <v>480</v>
      </c>
      <c r="G9" s="122">
        <v>0</v>
      </c>
      <c r="H9" s="89">
        <v>1500</v>
      </c>
      <c r="I9" s="89">
        <v>1500</v>
      </c>
      <c r="J9" s="89">
        <v>2000</v>
      </c>
      <c r="K9" s="89"/>
      <c r="L9" s="89"/>
    </row>
    <row r="10" spans="1:12" ht="12.75">
      <c r="A10" s="86"/>
      <c r="B10" s="86"/>
      <c r="C10" s="89">
        <v>635</v>
      </c>
      <c r="D10" s="89" t="s">
        <v>110</v>
      </c>
      <c r="E10" s="122">
        <f aca="true" t="shared" si="3" ref="E10:J10">SUM(E11)</f>
        <v>709</v>
      </c>
      <c r="F10" s="122">
        <f t="shared" si="3"/>
        <v>2098</v>
      </c>
      <c r="G10" s="122">
        <f t="shared" si="3"/>
        <v>1190</v>
      </c>
      <c r="H10" s="89">
        <f t="shared" si="3"/>
        <v>1500</v>
      </c>
      <c r="I10" s="89">
        <f t="shared" si="3"/>
        <v>1500</v>
      </c>
      <c r="J10" s="89">
        <f t="shared" si="3"/>
        <v>17000</v>
      </c>
      <c r="K10" s="89">
        <v>2000</v>
      </c>
      <c r="L10" s="89">
        <v>2000</v>
      </c>
    </row>
    <row r="11" spans="1:12" ht="12.75" hidden="1">
      <c r="A11" s="86"/>
      <c r="B11" s="86"/>
      <c r="C11" s="89">
        <v>635006</v>
      </c>
      <c r="D11" s="89" t="s">
        <v>160</v>
      </c>
      <c r="E11" s="122">
        <v>709</v>
      </c>
      <c r="F11" s="122">
        <v>2098</v>
      </c>
      <c r="G11" s="122">
        <v>1190</v>
      </c>
      <c r="H11" s="89">
        <v>1500</v>
      </c>
      <c r="I11" s="89">
        <v>1500</v>
      </c>
      <c r="J11" s="89">
        <v>17000</v>
      </c>
      <c r="K11" s="89"/>
      <c r="L11" s="89"/>
    </row>
    <row r="12" spans="1:12" ht="12.75">
      <c r="A12" s="86"/>
      <c r="B12" s="86"/>
      <c r="C12" s="89">
        <v>637</v>
      </c>
      <c r="D12" s="89" t="s">
        <v>117</v>
      </c>
      <c r="E12" s="89">
        <f aca="true" t="shared" si="4" ref="E12:J12">SUM(E13)</f>
        <v>990</v>
      </c>
      <c r="F12" s="89">
        <f t="shared" si="4"/>
        <v>1058</v>
      </c>
      <c r="G12" s="89">
        <f t="shared" si="4"/>
        <v>655</v>
      </c>
      <c r="H12" s="89">
        <f t="shared" si="4"/>
        <v>1200</v>
      </c>
      <c r="I12" s="89">
        <f t="shared" si="4"/>
        <v>5250</v>
      </c>
      <c r="J12" s="89">
        <f t="shared" si="4"/>
        <v>1200</v>
      </c>
      <c r="K12" s="89">
        <v>1200</v>
      </c>
      <c r="L12" s="89">
        <v>1200</v>
      </c>
    </row>
    <row r="13" spans="1:12" ht="12.75" hidden="1">
      <c r="A13" s="86"/>
      <c r="B13" s="86"/>
      <c r="C13" s="89">
        <v>637004</v>
      </c>
      <c r="D13" s="89" t="s">
        <v>63</v>
      </c>
      <c r="E13" s="89">
        <v>990</v>
      </c>
      <c r="F13" s="89">
        <v>1058</v>
      </c>
      <c r="G13" s="89">
        <v>655</v>
      </c>
      <c r="H13" s="89">
        <v>1200</v>
      </c>
      <c r="I13" s="89">
        <v>5250</v>
      </c>
      <c r="J13" s="89">
        <v>1200</v>
      </c>
      <c r="K13" s="89"/>
      <c r="L13" s="89"/>
    </row>
    <row r="14" spans="1:12" ht="12.75">
      <c r="A14" s="86"/>
      <c r="B14" s="86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20.25" customHeight="1">
      <c r="A15" s="120"/>
      <c r="B15" s="112" t="s">
        <v>161</v>
      </c>
      <c r="C15" s="118"/>
      <c r="D15" s="109" t="s">
        <v>168</v>
      </c>
      <c r="E15" s="110">
        <f>SUM(E28+E31+E36+E39)</f>
        <v>3023</v>
      </c>
      <c r="F15" s="110">
        <f>SUM(F28+F31+F36+F39)</f>
        <v>6831</v>
      </c>
      <c r="G15" s="110">
        <f>SUM(G28+G31+G36+G39)</f>
        <v>11687</v>
      </c>
      <c r="H15" s="110">
        <f>SUM(H28+H31+H36+H39)</f>
        <v>7950</v>
      </c>
      <c r="I15" s="110">
        <f>SUM(I28+I31+I36+I39)</f>
        <v>7950</v>
      </c>
      <c r="J15" s="110">
        <f>SUM(J28+J31+J36+J39+J16+J20)</f>
        <v>43780</v>
      </c>
      <c r="K15" s="110">
        <f>SUM(K28+K31+K36+K39+K16+K20)</f>
        <v>44000</v>
      </c>
      <c r="L15" s="110">
        <f>SUM(L28+L31+L36+L39+L16+L20)</f>
        <v>44250</v>
      </c>
    </row>
    <row r="16" spans="1:12" ht="12.75">
      <c r="A16" s="98">
        <v>41</v>
      </c>
      <c r="B16" s="86"/>
      <c r="C16" s="89">
        <v>610</v>
      </c>
      <c r="D16" s="89" t="s">
        <v>172</v>
      </c>
      <c r="E16" s="122">
        <f aca="true" t="shared" si="5" ref="E16:J16">SUM(E17:E19)</f>
        <v>0</v>
      </c>
      <c r="F16" s="122">
        <f t="shared" si="5"/>
        <v>0</v>
      </c>
      <c r="G16" s="122">
        <f t="shared" si="5"/>
        <v>0</v>
      </c>
      <c r="H16" s="89">
        <f t="shared" si="5"/>
        <v>0</v>
      </c>
      <c r="I16" s="89">
        <f t="shared" si="5"/>
        <v>0</v>
      </c>
      <c r="J16" s="89">
        <f t="shared" si="5"/>
        <v>25200</v>
      </c>
      <c r="K16" s="89">
        <v>25300</v>
      </c>
      <c r="L16" s="89">
        <v>25400</v>
      </c>
    </row>
    <row r="17" spans="1:12" ht="12.75" hidden="1">
      <c r="A17" s="86"/>
      <c r="B17" s="86"/>
      <c r="C17" s="89">
        <v>611</v>
      </c>
      <c r="D17" s="89" t="s">
        <v>173</v>
      </c>
      <c r="E17" s="122">
        <v>0</v>
      </c>
      <c r="F17" s="122">
        <v>0</v>
      </c>
      <c r="G17" s="122">
        <v>0</v>
      </c>
      <c r="H17" s="89">
        <v>0</v>
      </c>
      <c r="I17" s="89">
        <v>0</v>
      </c>
      <c r="J17" s="89">
        <v>18000</v>
      </c>
      <c r="K17" s="89"/>
      <c r="L17" s="89"/>
    </row>
    <row r="18" spans="1:12" ht="12.75" hidden="1">
      <c r="A18" s="86"/>
      <c r="B18" s="86"/>
      <c r="C18" s="89">
        <v>612001</v>
      </c>
      <c r="D18" s="89" t="s">
        <v>59</v>
      </c>
      <c r="E18" s="122">
        <v>0</v>
      </c>
      <c r="F18" s="122">
        <v>0</v>
      </c>
      <c r="G18" s="122">
        <v>0</v>
      </c>
      <c r="H18" s="89">
        <v>0</v>
      </c>
      <c r="I18" s="89">
        <v>0</v>
      </c>
      <c r="J18" s="89">
        <v>6000</v>
      </c>
      <c r="K18" s="89"/>
      <c r="L18" s="89"/>
    </row>
    <row r="19" spans="1:12" ht="12.75" hidden="1">
      <c r="A19" s="86"/>
      <c r="B19" s="86"/>
      <c r="C19" s="89">
        <v>614</v>
      </c>
      <c r="D19" s="89" t="s">
        <v>57</v>
      </c>
      <c r="E19" s="122">
        <v>0</v>
      </c>
      <c r="F19" s="122">
        <v>0</v>
      </c>
      <c r="G19" s="122">
        <v>0</v>
      </c>
      <c r="H19" s="89">
        <v>0</v>
      </c>
      <c r="I19" s="89">
        <v>0</v>
      </c>
      <c r="J19" s="89">
        <v>1200</v>
      </c>
      <c r="K19" s="89"/>
      <c r="L19" s="89"/>
    </row>
    <row r="20" spans="1:12" ht="12.75">
      <c r="A20" s="86"/>
      <c r="B20" s="86"/>
      <c r="C20" s="89">
        <v>620</v>
      </c>
      <c r="D20" s="89" t="s">
        <v>76</v>
      </c>
      <c r="E20" s="122">
        <f>SUM(E21:E27)</f>
        <v>0</v>
      </c>
      <c r="F20" s="122">
        <f>SUM(F21:F27)</f>
        <v>0</v>
      </c>
      <c r="G20" s="122">
        <f>SUM(G21:G27)</f>
        <v>0</v>
      </c>
      <c r="H20" s="89">
        <f>SUM(H21:H27)</f>
        <v>0</v>
      </c>
      <c r="I20" s="89"/>
      <c r="J20" s="89">
        <f>SUM(J21:J27)</f>
        <v>9480</v>
      </c>
      <c r="K20" s="89">
        <v>9500</v>
      </c>
      <c r="L20" s="89">
        <v>9550</v>
      </c>
    </row>
    <row r="21" spans="1:12" ht="12.75" hidden="1">
      <c r="A21" s="86"/>
      <c r="B21" s="86"/>
      <c r="C21" s="89">
        <v>621</v>
      </c>
      <c r="D21" s="89" t="s">
        <v>97</v>
      </c>
      <c r="E21" s="122">
        <v>0</v>
      </c>
      <c r="F21" s="122">
        <v>0</v>
      </c>
      <c r="G21" s="122">
        <v>0</v>
      </c>
      <c r="H21" s="89">
        <v>0</v>
      </c>
      <c r="I21" s="89">
        <v>0</v>
      </c>
      <c r="J21" s="89">
        <v>2600</v>
      </c>
      <c r="K21" s="89"/>
      <c r="L21" s="89"/>
    </row>
    <row r="22" spans="1:12" ht="12.75" hidden="1">
      <c r="A22" s="86"/>
      <c r="B22" s="86"/>
      <c r="C22" s="89">
        <v>625001</v>
      </c>
      <c r="D22" s="89" t="s">
        <v>174</v>
      </c>
      <c r="E22" s="122">
        <v>0</v>
      </c>
      <c r="F22" s="122">
        <v>0</v>
      </c>
      <c r="G22" s="122">
        <v>0</v>
      </c>
      <c r="H22" s="89">
        <v>0</v>
      </c>
      <c r="I22" s="89">
        <v>0</v>
      </c>
      <c r="J22" s="89">
        <v>360</v>
      </c>
      <c r="K22" s="89"/>
      <c r="L22" s="89"/>
    </row>
    <row r="23" spans="1:12" ht="12.75" hidden="1">
      <c r="A23" s="86"/>
      <c r="B23" s="86"/>
      <c r="C23" s="89">
        <v>625002</v>
      </c>
      <c r="D23" s="89" t="s">
        <v>165</v>
      </c>
      <c r="E23" s="122">
        <v>0</v>
      </c>
      <c r="F23" s="122">
        <v>0</v>
      </c>
      <c r="G23" s="122">
        <v>0</v>
      </c>
      <c r="H23" s="89">
        <v>0</v>
      </c>
      <c r="I23" s="89">
        <v>0</v>
      </c>
      <c r="J23" s="89">
        <v>3600</v>
      </c>
      <c r="K23" s="89"/>
      <c r="L23" s="89"/>
    </row>
    <row r="24" spans="1:12" ht="12.75" hidden="1">
      <c r="A24" s="86"/>
      <c r="B24" s="86"/>
      <c r="C24" s="89">
        <v>625003</v>
      </c>
      <c r="D24" s="89" t="s">
        <v>166</v>
      </c>
      <c r="E24" s="122">
        <v>0</v>
      </c>
      <c r="F24" s="122">
        <v>0</v>
      </c>
      <c r="G24" s="122">
        <v>0</v>
      </c>
      <c r="H24" s="89">
        <v>0</v>
      </c>
      <c r="I24" s="89">
        <v>0</v>
      </c>
      <c r="J24" s="89">
        <v>220</v>
      </c>
      <c r="K24" s="89"/>
      <c r="L24" s="89"/>
    </row>
    <row r="25" spans="1:12" ht="12.75" hidden="1">
      <c r="A25" s="86"/>
      <c r="B25" s="86"/>
      <c r="C25" s="89">
        <v>625004</v>
      </c>
      <c r="D25" s="89" t="s">
        <v>80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1000</v>
      </c>
      <c r="K25" s="89"/>
      <c r="L25" s="89"/>
    </row>
    <row r="26" spans="1:12" ht="12.75" hidden="1">
      <c r="A26" s="86"/>
      <c r="B26" s="86"/>
      <c r="C26" s="89">
        <v>625005</v>
      </c>
      <c r="D26" s="89" t="s">
        <v>81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500</v>
      </c>
      <c r="K26" s="89"/>
      <c r="L26" s="89"/>
    </row>
    <row r="27" spans="1:12" ht="12.75" hidden="1">
      <c r="A27" s="86"/>
      <c r="B27" s="86"/>
      <c r="C27" s="89">
        <v>625007</v>
      </c>
      <c r="D27" s="89" t="s">
        <v>99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1200</v>
      </c>
      <c r="K27" s="89"/>
      <c r="L27" s="89"/>
    </row>
    <row r="28" spans="1:12" ht="12.75">
      <c r="A28" s="98"/>
      <c r="B28" s="86"/>
      <c r="C28" s="89">
        <v>632</v>
      </c>
      <c r="D28" s="89" t="s">
        <v>162</v>
      </c>
      <c r="E28" s="89">
        <f>SUM(E29)</f>
        <v>328</v>
      </c>
      <c r="F28" s="89">
        <f>SUM(F29+F30)</f>
        <v>306</v>
      </c>
      <c r="G28" s="89">
        <f>SUM(G29+G30)</f>
        <v>578</v>
      </c>
      <c r="H28" s="89">
        <f>SUM(H29+H30)</f>
        <v>800</v>
      </c>
      <c r="I28" s="89">
        <f>SUM(I29+I30)</f>
        <v>2800</v>
      </c>
      <c r="J28" s="89">
        <f>SUM(J29)</f>
        <v>2300</v>
      </c>
      <c r="K28" s="89">
        <v>2400</v>
      </c>
      <c r="L28" s="89">
        <v>2500</v>
      </c>
    </row>
    <row r="29" spans="1:12" ht="12.75" hidden="1">
      <c r="A29" s="86"/>
      <c r="B29" s="86"/>
      <c r="C29" s="89">
        <v>632001</v>
      </c>
      <c r="D29" s="89" t="s">
        <v>159</v>
      </c>
      <c r="E29" s="89">
        <v>328</v>
      </c>
      <c r="F29" s="89">
        <v>285</v>
      </c>
      <c r="G29" s="89">
        <v>533</v>
      </c>
      <c r="H29" s="89">
        <v>700</v>
      </c>
      <c r="I29" s="89">
        <v>2200</v>
      </c>
      <c r="J29" s="89">
        <v>2300</v>
      </c>
      <c r="K29" s="89"/>
      <c r="L29" s="89"/>
    </row>
    <row r="30" spans="1:12" ht="12.75" hidden="1">
      <c r="A30" s="86"/>
      <c r="B30" s="86"/>
      <c r="C30" s="89">
        <v>632002</v>
      </c>
      <c r="D30" s="89" t="s">
        <v>340</v>
      </c>
      <c r="E30" s="89">
        <v>0</v>
      </c>
      <c r="F30" s="89">
        <v>21</v>
      </c>
      <c r="G30" s="89">
        <v>45</v>
      </c>
      <c r="H30" s="89">
        <v>100</v>
      </c>
      <c r="I30" s="89">
        <v>600</v>
      </c>
      <c r="J30" s="89">
        <v>600</v>
      </c>
      <c r="K30" s="89"/>
      <c r="L30" s="89"/>
    </row>
    <row r="31" spans="1:12" ht="12.75">
      <c r="A31" s="86"/>
      <c r="B31" s="86"/>
      <c r="C31" s="89">
        <v>633</v>
      </c>
      <c r="D31" s="89" t="s">
        <v>104</v>
      </c>
      <c r="E31" s="89">
        <f aca="true" t="shared" si="6" ref="E31:J31">SUM(E32:E35)</f>
        <v>2173</v>
      </c>
      <c r="F31" s="89">
        <f t="shared" si="6"/>
        <v>3472</v>
      </c>
      <c r="G31" s="89">
        <f t="shared" si="6"/>
        <v>2867</v>
      </c>
      <c r="H31" s="89">
        <f>SUM(H32:H35)</f>
        <v>4150</v>
      </c>
      <c r="I31" s="89">
        <f>SUM(I32:I35)</f>
        <v>2650</v>
      </c>
      <c r="J31" s="89">
        <f t="shared" si="6"/>
        <v>4300</v>
      </c>
      <c r="K31" s="89">
        <v>4300</v>
      </c>
      <c r="L31" s="89">
        <v>4300</v>
      </c>
    </row>
    <row r="32" spans="1:12" ht="12.75" hidden="1">
      <c r="A32" s="86"/>
      <c r="B32" s="86"/>
      <c r="C32" s="89">
        <v>633004</v>
      </c>
      <c r="D32" s="89" t="s">
        <v>106</v>
      </c>
      <c r="E32" s="89">
        <v>230</v>
      </c>
      <c r="F32" s="89">
        <v>0</v>
      </c>
      <c r="G32" s="89">
        <v>0</v>
      </c>
      <c r="H32" s="89">
        <v>1000</v>
      </c>
      <c r="I32" s="89">
        <v>0</v>
      </c>
      <c r="J32" s="89">
        <v>1000</v>
      </c>
      <c r="K32" s="89"/>
      <c r="L32" s="89"/>
    </row>
    <row r="33" spans="1:12" ht="12.75" hidden="1">
      <c r="A33" s="86"/>
      <c r="B33" s="86"/>
      <c r="C33" s="89">
        <v>633006</v>
      </c>
      <c r="D33" s="89" t="s">
        <v>58</v>
      </c>
      <c r="E33" s="89">
        <v>920</v>
      </c>
      <c r="F33" s="89">
        <v>2731</v>
      </c>
      <c r="G33" s="89">
        <v>2045</v>
      </c>
      <c r="H33" s="89">
        <v>2000</v>
      </c>
      <c r="I33" s="89">
        <v>1500</v>
      </c>
      <c r="J33" s="89">
        <v>2000</v>
      </c>
      <c r="K33" s="89"/>
      <c r="L33" s="89"/>
    </row>
    <row r="34" spans="1:12" ht="12.75" hidden="1">
      <c r="A34" s="86"/>
      <c r="B34" s="86"/>
      <c r="C34" s="89">
        <v>633010</v>
      </c>
      <c r="D34" s="89" t="s">
        <v>163</v>
      </c>
      <c r="E34" s="89">
        <v>110</v>
      </c>
      <c r="F34" s="89">
        <v>144</v>
      </c>
      <c r="G34" s="89">
        <v>93</v>
      </c>
      <c r="H34" s="89">
        <v>150</v>
      </c>
      <c r="I34" s="89">
        <v>150</v>
      </c>
      <c r="J34" s="89">
        <v>300</v>
      </c>
      <c r="K34" s="89"/>
      <c r="L34" s="89"/>
    </row>
    <row r="35" spans="1:12" ht="12.75" hidden="1">
      <c r="A35" s="86"/>
      <c r="B35" s="86"/>
      <c r="C35" s="89">
        <v>633015</v>
      </c>
      <c r="D35" s="89" t="s">
        <v>164</v>
      </c>
      <c r="E35" s="89">
        <v>913</v>
      </c>
      <c r="F35" s="89">
        <v>597</v>
      </c>
      <c r="G35" s="89">
        <v>729</v>
      </c>
      <c r="H35" s="89">
        <v>1000</v>
      </c>
      <c r="I35" s="89">
        <v>1000</v>
      </c>
      <c r="J35" s="89">
        <v>1000</v>
      </c>
      <c r="K35" s="89"/>
      <c r="L35" s="89"/>
    </row>
    <row r="36" spans="1:12" ht="12.75">
      <c r="A36" s="86"/>
      <c r="B36" s="86"/>
      <c r="C36" s="89">
        <v>635</v>
      </c>
      <c r="D36" s="89" t="s">
        <v>110</v>
      </c>
      <c r="E36" s="89">
        <f aca="true" t="shared" si="7" ref="E36:J36">SUM(E37:E38)</f>
        <v>34</v>
      </c>
      <c r="F36" s="89">
        <f t="shared" si="7"/>
        <v>83</v>
      </c>
      <c r="G36" s="89">
        <f t="shared" si="7"/>
        <v>7342</v>
      </c>
      <c r="H36" s="89">
        <f t="shared" si="7"/>
        <v>1500</v>
      </c>
      <c r="I36" s="89">
        <f t="shared" si="7"/>
        <v>300</v>
      </c>
      <c r="J36" s="89">
        <f t="shared" si="7"/>
        <v>1500</v>
      </c>
      <c r="K36" s="89">
        <v>1500</v>
      </c>
      <c r="L36" s="89">
        <v>1500</v>
      </c>
    </row>
    <row r="37" spans="1:12" ht="12.75" hidden="1">
      <c r="A37" s="86"/>
      <c r="B37" s="86"/>
      <c r="C37" s="89">
        <v>635004</v>
      </c>
      <c r="D37" s="89" t="s">
        <v>112</v>
      </c>
      <c r="E37" s="89">
        <v>34</v>
      </c>
      <c r="F37" s="89">
        <v>83</v>
      </c>
      <c r="G37" s="89">
        <v>518</v>
      </c>
      <c r="H37" s="89">
        <v>1000</v>
      </c>
      <c r="I37" s="89">
        <v>300</v>
      </c>
      <c r="J37" s="89">
        <v>1000</v>
      </c>
      <c r="K37" s="89"/>
      <c r="L37" s="89"/>
    </row>
    <row r="38" spans="1:12" ht="12.75" hidden="1">
      <c r="A38" s="86"/>
      <c r="B38" s="86"/>
      <c r="C38" s="89">
        <v>635006</v>
      </c>
      <c r="D38" s="89" t="s">
        <v>113</v>
      </c>
      <c r="E38" s="89">
        <v>0</v>
      </c>
      <c r="F38" s="89">
        <v>0</v>
      </c>
      <c r="G38" s="89">
        <v>6824</v>
      </c>
      <c r="H38" s="89">
        <v>500</v>
      </c>
      <c r="I38" s="89">
        <v>0</v>
      </c>
      <c r="J38" s="89">
        <v>500</v>
      </c>
      <c r="K38" s="89"/>
      <c r="L38" s="89"/>
    </row>
    <row r="39" spans="1:12" ht="12.75">
      <c r="A39" s="86"/>
      <c r="B39" s="86"/>
      <c r="C39" s="89">
        <v>637</v>
      </c>
      <c r="D39" s="89" t="s">
        <v>117</v>
      </c>
      <c r="E39" s="89">
        <f>SUM(E41:E41)</f>
        <v>488</v>
      </c>
      <c r="F39" s="89">
        <f>SUM(F40:F41)</f>
        <v>2970</v>
      </c>
      <c r="G39" s="89">
        <f>SUM(G40:G41)</f>
        <v>900</v>
      </c>
      <c r="H39" s="89">
        <f>SUM(H41:H41)</f>
        <v>1500</v>
      </c>
      <c r="I39" s="89">
        <f>SUM(I41:I41)</f>
        <v>2200</v>
      </c>
      <c r="J39" s="89">
        <f>SUM(J41:J41)</f>
        <v>1000</v>
      </c>
      <c r="K39" s="89">
        <v>1000</v>
      </c>
      <c r="L39" s="89">
        <v>1000</v>
      </c>
    </row>
    <row r="40" spans="1:12" ht="12.75" hidden="1">
      <c r="A40" s="86"/>
      <c r="B40" s="86"/>
      <c r="C40" s="89">
        <v>637005</v>
      </c>
      <c r="D40" s="89" t="s">
        <v>334</v>
      </c>
      <c r="E40" s="89">
        <v>0</v>
      </c>
      <c r="F40" s="89">
        <v>880</v>
      </c>
      <c r="G40" s="89">
        <v>0</v>
      </c>
      <c r="H40" s="89">
        <v>0</v>
      </c>
      <c r="I40" s="89">
        <v>0</v>
      </c>
      <c r="J40" s="89">
        <v>0</v>
      </c>
      <c r="K40" s="89"/>
      <c r="L40" s="89"/>
    </row>
    <row r="41" spans="1:12" ht="12.75" hidden="1">
      <c r="A41" s="86"/>
      <c r="B41" s="86"/>
      <c r="C41" s="89">
        <v>637004</v>
      </c>
      <c r="D41" s="89" t="s">
        <v>63</v>
      </c>
      <c r="E41" s="89">
        <v>488</v>
      </c>
      <c r="F41" s="89">
        <v>2090</v>
      </c>
      <c r="G41" s="89">
        <v>900</v>
      </c>
      <c r="H41" s="89">
        <v>1500</v>
      </c>
      <c r="I41" s="89">
        <v>2200</v>
      </c>
      <c r="J41" s="89">
        <v>1000</v>
      </c>
      <c r="K41" s="89"/>
      <c r="L41" s="89"/>
    </row>
    <row r="42" spans="1:12" ht="12.75">
      <c r="A42" s="86"/>
      <c r="B42" s="86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2" ht="18">
      <c r="A43" s="86"/>
      <c r="B43" s="86"/>
      <c r="C43" s="89"/>
      <c r="D43" s="95" t="s">
        <v>136</v>
      </c>
      <c r="E43" s="95">
        <f aca="true" t="shared" si="8" ref="E43:K43">SUM(E5+E15)</f>
        <v>10146</v>
      </c>
      <c r="F43" s="95">
        <f t="shared" si="8"/>
        <v>15757</v>
      </c>
      <c r="G43" s="95">
        <f t="shared" si="8"/>
        <v>18853</v>
      </c>
      <c r="H43" s="95">
        <f t="shared" si="8"/>
        <v>21150</v>
      </c>
      <c r="I43" s="95">
        <f t="shared" si="8"/>
        <v>25200</v>
      </c>
      <c r="J43" s="95">
        <f t="shared" si="8"/>
        <v>71980</v>
      </c>
      <c r="K43" s="95">
        <f t="shared" si="8"/>
        <v>57400</v>
      </c>
      <c r="L43" s="95">
        <f>SUM(L5+L15)</f>
        <v>57650</v>
      </c>
    </row>
    <row r="44" spans="1:12" ht="12.75">
      <c r="A44" s="86"/>
      <c r="B44" s="86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12" ht="12.75">
      <c r="A45" s="86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12" ht="51">
      <c r="A46" s="83" t="s">
        <v>90</v>
      </c>
      <c r="B46" s="84" t="s">
        <v>93</v>
      </c>
      <c r="C46" s="83" t="s">
        <v>91</v>
      </c>
      <c r="D46" s="83" t="s">
        <v>92</v>
      </c>
      <c r="E46" s="264" t="s">
        <v>251</v>
      </c>
      <c r="F46" s="264"/>
      <c r="G46" s="227"/>
      <c r="H46" s="173"/>
      <c r="I46" s="227"/>
      <c r="J46" s="188"/>
      <c r="K46" s="227"/>
      <c r="L46" s="196"/>
    </row>
    <row r="47" spans="1:12" ht="20.25" customHeight="1">
      <c r="A47" s="121"/>
      <c r="B47" s="108" t="s">
        <v>161</v>
      </c>
      <c r="C47" s="118"/>
      <c r="D47" s="109" t="s">
        <v>168</v>
      </c>
      <c r="E47" s="110">
        <f>SUM(E49+E48+E53)</f>
        <v>10099</v>
      </c>
      <c r="F47" s="110">
        <f aca="true" t="shared" si="9" ref="F47:L47">SUM(F49+F48+F53+F54)</f>
        <v>151126</v>
      </c>
      <c r="G47" s="110">
        <f t="shared" si="9"/>
        <v>71147</v>
      </c>
      <c r="H47" s="110">
        <f t="shared" si="9"/>
        <v>80000</v>
      </c>
      <c r="I47" s="110">
        <f t="shared" si="9"/>
        <v>141000</v>
      </c>
      <c r="J47" s="110">
        <f t="shared" si="9"/>
        <v>6100</v>
      </c>
      <c r="K47" s="110">
        <f t="shared" si="9"/>
        <v>0</v>
      </c>
      <c r="L47" s="110">
        <f t="shared" si="9"/>
        <v>0</v>
      </c>
    </row>
    <row r="48" spans="1:12" ht="12.75">
      <c r="A48" s="98">
        <v>41</v>
      </c>
      <c r="B48" s="86"/>
      <c r="C48">
        <v>716</v>
      </c>
      <c r="D48" t="s">
        <v>274</v>
      </c>
      <c r="E48" s="161">
        <v>856</v>
      </c>
      <c r="F48" s="89">
        <v>0</v>
      </c>
      <c r="G48" s="89">
        <v>0</v>
      </c>
      <c r="H48" s="89">
        <v>3000</v>
      </c>
      <c r="I48" s="89">
        <v>3000</v>
      </c>
      <c r="J48" s="89">
        <v>0</v>
      </c>
      <c r="K48" s="89">
        <v>0</v>
      </c>
      <c r="L48" s="89">
        <v>0</v>
      </c>
    </row>
    <row r="49" spans="1:12" ht="12.75">
      <c r="A49" s="98"/>
      <c r="B49" s="86"/>
      <c r="C49" s="89">
        <v>717</v>
      </c>
      <c r="D49" s="89" t="s">
        <v>257</v>
      </c>
      <c r="E49" s="89">
        <f aca="true" t="shared" si="10" ref="E49:J49">SUM(E50:E52)</f>
        <v>8943</v>
      </c>
      <c r="F49" s="89">
        <f>SUM(F50:F52)</f>
        <v>131295</v>
      </c>
      <c r="G49" s="89">
        <f>SUM(G50:G52)</f>
        <v>71147</v>
      </c>
      <c r="H49" s="89">
        <f t="shared" si="10"/>
        <v>77000</v>
      </c>
      <c r="I49" s="89">
        <f t="shared" si="10"/>
        <v>138000</v>
      </c>
      <c r="J49" s="89">
        <f t="shared" si="10"/>
        <v>0</v>
      </c>
      <c r="K49" s="89">
        <v>0</v>
      </c>
      <c r="L49" s="89">
        <f>SUM(L50:L52)</f>
        <v>0</v>
      </c>
    </row>
    <row r="50" spans="1:12" ht="12.75">
      <c r="A50" s="86"/>
      <c r="B50" s="86"/>
      <c r="C50" s="89">
        <v>717001</v>
      </c>
      <c r="D50" s="89" t="s">
        <v>263</v>
      </c>
      <c r="E50" s="161">
        <v>8741</v>
      </c>
      <c r="F50" s="89">
        <v>4087</v>
      </c>
      <c r="G50" s="89">
        <v>8687</v>
      </c>
      <c r="H50" s="89">
        <v>77000</v>
      </c>
      <c r="I50" s="89">
        <v>138000</v>
      </c>
      <c r="J50" s="89">
        <v>0</v>
      </c>
      <c r="K50" s="89">
        <v>0</v>
      </c>
      <c r="L50" s="89">
        <v>0</v>
      </c>
    </row>
    <row r="51" spans="1:12" ht="12.75">
      <c r="A51" s="86"/>
      <c r="B51" s="86"/>
      <c r="C51" s="89">
        <v>717002</v>
      </c>
      <c r="D51" s="89" t="s">
        <v>294</v>
      </c>
      <c r="E51" s="161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</row>
    <row r="52" spans="1:12" ht="12.75">
      <c r="A52" s="87"/>
      <c r="B52" s="87"/>
      <c r="C52" s="89">
        <v>717003</v>
      </c>
      <c r="D52" s="89" t="s">
        <v>258</v>
      </c>
      <c r="E52" s="89">
        <v>202</v>
      </c>
      <c r="F52" s="89">
        <v>127208</v>
      </c>
      <c r="G52" s="89">
        <v>62460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</row>
    <row r="53" spans="1:12" ht="12.75">
      <c r="A53" s="89"/>
      <c r="B53" s="89"/>
      <c r="C53" s="156">
        <v>711</v>
      </c>
      <c r="D53" s="156" t="s">
        <v>292</v>
      </c>
      <c r="E53" s="156">
        <v>300</v>
      </c>
      <c r="F53" s="156">
        <v>13200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</row>
    <row r="54" spans="1:12" ht="12.75">
      <c r="A54" s="105"/>
      <c r="B54" s="86"/>
      <c r="C54" s="156">
        <v>713</v>
      </c>
      <c r="D54" s="156" t="s">
        <v>308</v>
      </c>
      <c r="E54" s="156">
        <v>0</v>
      </c>
      <c r="F54" s="156">
        <v>6631</v>
      </c>
      <c r="G54" s="156">
        <v>0</v>
      </c>
      <c r="H54" s="156">
        <v>0</v>
      </c>
      <c r="I54" s="156">
        <v>0</v>
      </c>
      <c r="J54" s="156">
        <v>6100</v>
      </c>
      <c r="K54" s="156">
        <v>0</v>
      </c>
      <c r="L54" s="156">
        <v>0</v>
      </c>
    </row>
    <row r="55" spans="1:12" ht="15">
      <c r="A55" s="121"/>
      <c r="B55" s="108" t="s">
        <v>156</v>
      </c>
      <c r="C55" s="118"/>
      <c r="D55" s="109" t="s">
        <v>157</v>
      </c>
      <c r="E55" s="110">
        <f>SUM(E57+E56)</f>
        <v>0</v>
      </c>
      <c r="F55" s="110">
        <f>SUM(F57+F56+F61)</f>
        <v>0</v>
      </c>
      <c r="G55" s="110">
        <f>SUM(G57+G56+G61)</f>
        <v>0</v>
      </c>
      <c r="H55" s="110">
        <f>SUM(H57+H56)</f>
        <v>0</v>
      </c>
      <c r="I55" s="110">
        <f>SUM(I57+I56)</f>
        <v>0</v>
      </c>
      <c r="J55" s="110">
        <f>SUM(J57+J56)</f>
        <v>0</v>
      </c>
      <c r="K55" s="110"/>
      <c r="L55" s="110">
        <f>SUM(L57+L56)</f>
        <v>0</v>
      </c>
    </row>
    <row r="56" spans="1:12" ht="12.75">
      <c r="A56" s="98">
        <v>41</v>
      </c>
      <c r="B56" s="86"/>
      <c r="C56">
        <v>716</v>
      </c>
      <c r="D56" t="s">
        <v>274</v>
      </c>
      <c r="E56" s="161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</row>
    <row r="57" spans="1:12" ht="12.75">
      <c r="A57" s="86"/>
      <c r="B57" s="86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1:12" ht="15.75">
      <c r="A58" s="87"/>
      <c r="B58" s="176"/>
      <c r="C58" s="103"/>
      <c r="D58" s="177" t="s">
        <v>136</v>
      </c>
      <c r="E58" s="178">
        <f aca="true" t="shared" si="11" ref="E58:K58">E47+E55</f>
        <v>10099</v>
      </c>
      <c r="F58" s="178">
        <f t="shared" si="11"/>
        <v>151126</v>
      </c>
      <c r="G58" s="178">
        <f t="shared" si="11"/>
        <v>71147</v>
      </c>
      <c r="H58" s="178">
        <f t="shared" si="11"/>
        <v>80000</v>
      </c>
      <c r="I58" s="178">
        <f t="shared" si="11"/>
        <v>141000</v>
      </c>
      <c r="J58" s="178">
        <f t="shared" si="11"/>
        <v>6100</v>
      </c>
      <c r="K58" s="178">
        <f t="shared" si="11"/>
        <v>0</v>
      </c>
      <c r="L58" s="178">
        <f>L47+L55</f>
        <v>0</v>
      </c>
    </row>
  </sheetData>
  <sheetProtection/>
  <mergeCells count="4">
    <mergeCell ref="A1:F1"/>
    <mergeCell ref="A3:D3"/>
    <mergeCell ref="E4:F4"/>
    <mergeCell ref="E46:F4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8515625" style="0" customWidth="1"/>
    <col min="2" max="2" width="11.28125" style="0" customWidth="1"/>
    <col min="3" max="3" width="12.57421875" style="0" customWidth="1"/>
    <col min="4" max="4" width="27.28125" style="0" customWidth="1"/>
    <col min="5" max="5" width="10.421875" style="0" customWidth="1"/>
    <col min="6" max="6" width="9.28125" style="0" customWidth="1"/>
    <col min="7" max="7" width="11.28125" style="0" customWidth="1"/>
    <col min="8" max="9" width="11.421875" style="0" customWidth="1"/>
    <col min="10" max="10" width="11.140625" style="0" customWidth="1"/>
  </cols>
  <sheetData>
    <row r="1" spans="1:11" ht="18">
      <c r="A1" s="263" t="s">
        <v>382</v>
      </c>
      <c r="B1" s="263"/>
      <c r="C1" s="263"/>
      <c r="D1" s="263"/>
      <c r="E1" s="263"/>
      <c r="F1" s="263"/>
      <c r="G1" s="137"/>
      <c r="H1" s="137"/>
      <c r="I1" s="137"/>
      <c r="J1" s="137"/>
      <c r="K1" s="137"/>
    </row>
    <row r="2" ht="12.75">
      <c r="B2" s="76"/>
    </row>
    <row r="3" spans="1:12" ht="54.75" customHeight="1">
      <c r="A3" s="265" t="s">
        <v>169</v>
      </c>
      <c r="B3" s="265"/>
      <c r="C3" s="265"/>
      <c r="D3" s="265"/>
      <c r="E3" s="81" t="s">
        <v>317</v>
      </c>
      <c r="F3" s="81" t="s">
        <v>335</v>
      </c>
      <c r="G3" s="81" t="s">
        <v>349</v>
      </c>
      <c r="H3" s="81" t="s">
        <v>361</v>
      </c>
      <c r="I3" s="81" t="s">
        <v>350</v>
      </c>
      <c r="J3" s="81" t="s">
        <v>384</v>
      </c>
      <c r="K3" s="81" t="s">
        <v>365</v>
      </c>
      <c r="L3" s="81" t="s">
        <v>366</v>
      </c>
    </row>
    <row r="4" spans="1:12" ht="30.75" customHeight="1">
      <c r="A4" s="83" t="s">
        <v>90</v>
      </c>
      <c r="B4" s="84" t="s">
        <v>93</v>
      </c>
      <c r="C4" s="83" t="s">
        <v>91</v>
      </c>
      <c r="D4" s="83" t="s">
        <v>92</v>
      </c>
      <c r="E4" s="264"/>
      <c r="F4" s="264"/>
      <c r="G4" s="227"/>
      <c r="H4" s="173"/>
      <c r="I4" s="193"/>
      <c r="J4" s="193"/>
      <c r="K4" s="193"/>
      <c r="L4" s="193"/>
    </row>
    <row r="5" spans="1:12" ht="29.25" customHeight="1">
      <c r="A5" s="111"/>
      <c r="B5" s="112" t="s">
        <v>170</v>
      </c>
      <c r="C5" s="109"/>
      <c r="D5" s="109" t="s">
        <v>171</v>
      </c>
      <c r="E5" s="110">
        <f>SUM('Bývanie a obč.vyb.'!E16+'Bývanie a obč.vyb.'!E20+E18+E20+E25+E28+E30)</f>
        <v>13689</v>
      </c>
      <c r="F5" s="110">
        <f>SUM('Bývanie a obč.vyb.'!F16+'Bývanie a obč.vyb.'!F20+F18+F20+F25+F28+F30)</f>
        <v>14993</v>
      </c>
      <c r="G5" s="110">
        <f>SUM(G18+G20+G25+G28+G30+G6+G10)</f>
        <v>24596</v>
      </c>
      <c r="H5" s="110">
        <f>SUM('Bývanie a obč.vyb.'!H16+'Bývanie a obč.vyb.'!H20+H18+H20+H25+H28+H30)</f>
        <v>21510</v>
      </c>
      <c r="I5" s="110">
        <f>SUM(I18+I20+I25+I28+I30+I6+I10)</f>
        <v>35380</v>
      </c>
      <c r="J5" s="110">
        <f>SUM(J18+J20+J25+J28+J30)</f>
        <v>13480</v>
      </c>
      <c r="K5" s="110">
        <f>SUM(K18+K20+K25+K28+K30)</f>
        <v>13500</v>
      </c>
      <c r="L5" s="110">
        <f>SUM(L18+L20+L25+L28+L30)</f>
        <v>13500</v>
      </c>
    </row>
    <row r="6" spans="1:12" ht="12.75">
      <c r="A6" s="98">
        <v>41</v>
      </c>
      <c r="B6" s="86">
        <v>41</v>
      </c>
      <c r="C6" s="89">
        <v>610</v>
      </c>
      <c r="D6" s="89" t="s">
        <v>172</v>
      </c>
      <c r="E6" s="122">
        <f aca="true" t="shared" si="0" ref="E6:J6">SUM(E7:E9)</f>
        <v>8283</v>
      </c>
      <c r="F6" s="122">
        <f t="shared" si="0"/>
        <v>8780</v>
      </c>
      <c r="G6" s="122">
        <f t="shared" si="0"/>
        <v>9358</v>
      </c>
      <c r="H6" s="89">
        <f t="shared" si="0"/>
        <v>10600</v>
      </c>
      <c r="I6" s="89">
        <f t="shared" si="0"/>
        <v>10600</v>
      </c>
      <c r="J6" s="89">
        <f t="shared" si="0"/>
        <v>0</v>
      </c>
      <c r="K6" s="89">
        <v>0</v>
      </c>
      <c r="L6" s="89">
        <f>SUM(L7:L9)</f>
        <v>0</v>
      </c>
    </row>
    <row r="7" spans="1:12" ht="12.75" hidden="1">
      <c r="A7" s="86"/>
      <c r="B7" s="86"/>
      <c r="C7" s="89">
        <v>611</v>
      </c>
      <c r="D7" s="89" t="s">
        <v>173</v>
      </c>
      <c r="E7" s="122">
        <v>5680</v>
      </c>
      <c r="F7" s="122">
        <v>6033</v>
      </c>
      <c r="G7" s="122">
        <v>6575</v>
      </c>
      <c r="H7" s="89">
        <v>6900</v>
      </c>
      <c r="I7" s="89">
        <v>6900</v>
      </c>
      <c r="J7" s="89">
        <v>0</v>
      </c>
      <c r="K7" s="89"/>
      <c r="L7" s="89"/>
    </row>
    <row r="8" spans="1:12" ht="12.75" hidden="1">
      <c r="A8" s="86"/>
      <c r="B8" s="86"/>
      <c r="C8" s="89">
        <v>612001</v>
      </c>
      <c r="D8" s="89" t="s">
        <v>59</v>
      </c>
      <c r="E8" s="122">
        <v>2203</v>
      </c>
      <c r="F8" s="122">
        <v>2303</v>
      </c>
      <c r="G8" s="122">
        <v>2383</v>
      </c>
      <c r="H8" s="89">
        <v>3200</v>
      </c>
      <c r="I8" s="89">
        <v>3200</v>
      </c>
      <c r="J8" s="89">
        <v>0</v>
      </c>
      <c r="K8" s="89"/>
      <c r="L8" s="89"/>
    </row>
    <row r="9" spans="1:12" ht="12.75" hidden="1">
      <c r="A9" s="86"/>
      <c r="B9" s="86"/>
      <c r="C9" s="89">
        <v>614</v>
      </c>
      <c r="D9" s="89" t="s">
        <v>57</v>
      </c>
      <c r="E9" s="122">
        <v>400</v>
      </c>
      <c r="F9" s="122">
        <v>444</v>
      </c>
      <c r="G9" s="122">
        <v>400</v>
      </c>
      <c r="H9" s="89">
        <v>500</v>
      </c>
      <c r="I9" s="89">
        <v>500</v>
      </c>
      <c r="J9" s="89">
        <v>0</v>
      </c>
      <c r="K9" s="89"/>
      <c r="L9" s="89"/>
    </row>
    <row r="10" spans="1:12" ht="12.75">
      <c r="A10" s="86"/>
      <c r="B10" s="86"/>
      <c r="C10" s="89">
        <v>620</v>
      </c>
      <c r="D10" s="89" t="s">
        <v>76</v>
      </c>
      <c r="E10" s="122">
        <f>SUM(E11:E17)</f>
        <v>2977</v>
      </c>
      <c r="F10" s="122">
        <f>SUM(F11:F17)</f>
        <v>3119</v>
      </c>
      <c r="G10" s="122">
        <f>SUM(G11:G17)</f>
        <v>3320</v>
      </c>
      <c r="H10" s="89">
        <f>SUM(H11:H17)</f>
        <v>4070</v>
      </c>
      <c r="I10" s="89">
        <f>SUM(I11:I17)</f>
        <v>4070</v>
      </c>
      <c r="J10" s="89">
        <v>0</v>
      </c>
      <c r="K10" s="89">
        <v>0</v>
      </c>
      <c r="L10" s="89">
        <v>0</v>
      </c>
    </row>
    <row r="11" spans="1:12" ht="12.75" hidden="1">
      <c r="A11" s="86"/>
      <c r="B11" s="86"/>
      <c r="C11" s="89">
        <v>621</v>
      </c>
      <c r="D11" s="89" t="s">
        <v>97</v>
      </c>
      <c r="E11" s="122">
        <v>852</v>
      </c>
      <c r="F11" s="122">
        <v>893</v>
      </c>
      <c r="G11" s="122">
        <v>950</v>
      </c>
      <c r="H11" s="89">
        <v>1050</v>
      </c>
      <c r="I11" s="89">
        <v>1050</v>
      </c>
      <c r="J11" s="89">
        <v>0</v>
      </c>
      <c r="K11" s="89"/>
      <c r="L11" s="89"/>
    </row>
    <row r="12" spans="1:12" ht="12.75" hidden="1">
      <c r="A12" s="86"/>
      <c r="B12" s="86"/>
      <c r="C12" s="89">
        <v>625001</v>
      </c>
      <c r="D12" s="89" t="s">
        <v>174</v>
      </c>
      <c r="E12" s="122">
        <v>119</v>
      </c>
      <c r="F12" s="122">
        <v>125</v>
      </c>
      <c r="G12" s="122">
        <v>133</v>
      </c>
      <c r="H12" s="89">
        <v>160</v>
      </c>
      <c r="I12" s="89">
        <v>160</v>
      </c>
      <c r="J12" s="89">
        <v>0</v>
      </c>
      <c r="K12" s="89"/>
      <c r="L12" s="89"/>
    </row>
    <row r="13" spans="1:12" ht="12.75" hidden="1">
      <c r="A13" s="86"/>
      <c r="B13" s="86"/>
      <c r="C13" s="89">
        <v>625002</v>
      </c>
      <c r="D13" s="89" t="s">
        <v>165</v>
      </c>
      <c r="E13" s="122">
        <v>1192</v>
      </c>
      <c r="F13" s="122">
        <v>1250</v>
      </c>
      <c r="G13" s="122">
        <v>1330</v>
      </c>
      <c r="H13" s="89">
        <v>1550</v>
      </c>
      <c r="I13" s="89">
        <v>1550</v>
      </c>
      <c r="J13" s="89">
        <v>0</v>
      </c>
      <c r="K13" s="89"/>
      <c r="L13" s="89"/>
    </row>
    <row r="14" spans="1:12" ht="12.75" hidden="1">
      <c r="A14" s="86"/>
      <c r="B14" s="86"/>
      <c r="C14" s="89">
        <v>625003</v>
      </c>
      <c r="D14" s="89" t="s">
        <v>166</v>
      </c>
      <c r="E14" s="122">
        <v>68</v>
      </c>
      <c r="F14" s="122">
        <v>71</v>
      </c>
      <c r="G14" s="122">
        <v>76</v>
      </c>
      <c r="H14" s="89">
        <v>110</v>
      </c>
      <c r="I14" s="89">
        <v>110</v>
      </c>
      <c r="J14" s="89">
        <v>0</v>
      </c>
      <c r="K14" s="89"/>
      <c r="L14" s="89"/>
    </row>
    <row r="15" spans="1:12" ht="12.75" hidden="1">
      <c r="A15" s="86"/>
      <c r="B15" s="86"/>
      <c r="C15" s="89">
        <v>625004</v>
      </c>
      <c r="D15" s="89" t="s">
        <v>80</v>
      </c>
      <c r="E15" s="89">
        <v>256</v>
      </c>
      <c r="F15" s="89">
        <v>267</v>
      </c>
      <c r="G15" s="89">
        <v>285</v>
      </c>
      <c r="H15" s="89">
        <v>400</v>
      </c>
      <c r="I15" s="89">
        <v>400</v>
      </c>
      <c r="J15" s="89">
        <v>0</v>
      </c>
      <c r="K15" s="89"/>
      <c r="L15" s="89"/>
    </row>
    <row r="16" spans="1:12" ht="12.75" hidden="1">
      <c r="A16" s="86"/>
      <c r="B16" s="86"/>
      <c r="C16" s="89">
        <v>625005</v>
      </c>
      <c r="D16" s="89" t="s">
        <v>81</v>
      </c>
      <c r="E16" s="89">
        <v>85</v>
      </c>
      <c r="F16" s="89">
        <v>89</v>
      </c>
      <c r="G16" s="89">
        <v>95</v>
      </c>
      <c r="H16" s="89">
        <v>200</v>
      </c>
      <c r="I16" s="89">
        <v>200</v>
      </c>
      <c r="J16" s="89">
        <v>0</v>
      </c>
      <c r="K16" s="89"/>
      <c r="L16" s="89"/>
    </row>
    <row r="17" spans="1:12" ht="12.75" hidden="1">
      <c r="A17" s="86"/>
      <c r="B17" s="86"/>
      <c r="C17" s="89">
        <v>625007</v>
      </c>
      <c r="D17" s="89" t="s">
        <v>99</v>
      </c>
      <c r="E17" s="89">
        <v>405</v>
      </c>
      <c r="F17" s="89">
        <v>424</v>
      </c>
      <c r="G17" s="89">
        <v>451</v>
      </c>
      <c r="H17" s="89">
        <v>600</v>
      </c>
      <c r="I17" s="89">
        <v>600</v>
      </c>
      <c r="J17" s="89">
        <v>0</v>
      </c>
      <c r="K17" s="89"/>
      <c r="L17" s="89"/>
    </row>
    <row r="18" spans="1:12" ht="12.75">
      <c r="A18" s="86"/>
      <c r="B18" s="86"/>
      <c r="C18" s="89">
        <v>632</v>
      </c>
      <c r="D18" s="89" t="s">
        <v>102</v>
      </c>
      <c r="E18" s="89">
        <f aca="true" t="shared" si="1" ref="E18:J18">SUM(E19)</f>
        <v>1923</v>
      </c>
      <c r="F18" s="89">
        <f t="shared" si="1"/>
        <v>1441</v>
      </c>
      <c r="G18" s="89">
        <f t="shared" si="1"/>
        <v>2289</v>
      </c>
      <c r="H18" s="89">
        <f t="shared" si="1"/>
        <v>3600</v>
      </c>
      <c r="I18" s="89">
        <f t="shared" si="1"/>
        <v>3600</v>
      </c>
      <c r="J18" s="89">
        <f t="shared" si="1"/>
        <v>3500</v>
      </c>
      <c r="K18" s="89">
        <v>3600</v>
      </c>
      <c r="L18" s="89">
        <v>3600</v>
      </c>
    </row>
    <row r="19" spans="1:12" ht="12.75" hidden="1">
      <c r="A19" s="86"/>
      <c r="B19" s="86"/>
      <c r="C19" s="89">
        <v>632001</v>
      </c>
      <c r="D19" s="89" t="s">
        <v>159</v>
      </c>
      <c r="E19" s="89">
        <v>1923</v>
      </c>
      <c r="F19" s="89">
        <v>1441</v>
      </c>
      <c r="G19" s="89">
        <v>2289</v>
      </c>
      <c r="H19" s="89">
        <v>3600</v>
      </c>
      <c r="I19" s="89">
        <v>3600</v>
      </c>
      <c r="J19" s="89">
        <v>3500</v>
      </c>
      <c r="K19" s="89"/>
      <c r="L19" s="89"/>
    </row>
    <row r="20" spans="1:12" ht="12.75">
      <c r="A20" s="86"/>
      <c r="B20" s="86"/>
      <c r="C20" s="89">
        <v>633</v>
      </c>
      <c r="D20" s="89" t="s">
        <v>104</v>
      </c>
      <c r="E20" s="89">
        <f aca="true" t="shared" si="2" ref="E20:J20">SUM(E21:E24)</f>
        <v>699</v>
      </c>
      <c r="F20" s="89">
        <f t="shared" si="2"/>
        <v>894</v>
      </c>
      <c r="G20" s="89">
        <f t="shared" si="2"/>
        <v>1564</v>
      </c>
      <c r="H20" s="89">
        <f t="shared" si="2"/>
        <v>2350</v>
      </c>
      <c r="I20" s="89">
        <f t="shared" si="2"/>
        <v>5600</v>
      </c>
      <c r="J20" s="89">
        <f t="shared" si="2"/>
        <v>1700</v>
      </c>
      <c r="K20" s="89">
        <v>1700</v>
      </c>
      <c r="L20" s="89">
        <v>1700</v>
      </c>
    </row>
    <row r="21" spans="1:12" ht="12.75" hidden="1">
      <c r="A21" s="86"/>
      <c r="B21" s="86"/>
      <c r="C21" s="89">
        <v>633004</v>
      </c>
      <c r="D21" s="89" t="s">
        <v>230</v>
      </c>
      <c r="E21" s="89">
        <v>0</v>
      </c>
      <c r="F21" s="89">
        <v>0</v>
      </c>
      <c r="G21" s="89">
        <v>0</v>
      </c>
      <c r="H21" s="89">
        <v>500</v>
      </c>
      <c r="I21" s="89">
        <v>500</v>
      </c>
      <c r="J21" s="89">
        <v>0</v>
      </c>
      <c r="K21" s="89"/>
      <c r="L21" s="89"/>
    </row>
    <row r="22" spans="1:12" ht="12.75" hidden="1">
      <c r="A22" s="86"/>
      <c r="B22" s="86"/>
      <c r="C22" s="89">
        <v>633006</v>
      </c>
      <c r="D22" s="89" t="s">
        <v>58</v>
      </c>
      <c r="E22" s="89">
        <v>205</v>
      </c>
      <c r="F22" s="89">
        <v>256</v>
      </c>
      <c r="G22" s="89">
        <v>937</v>
      </c>
      <c r="H22" s="89">
        <v>1000</v>
      </c>
      <c r="I22" s="89">
        <v>4250</v>
      </c>
      <c r="J22" s="89">
        <v>1000</v>
      </c>
      <c r="K22" s="89"/>
      <c r="L22" s="89"/>
    </row>
    <row r="23" spans="1:12" ht="12.75" hidden="1">
      <c r="A23" s="86"/>
      <c r="B23" s="86"/>
      <c r="C23" s="89">
        <v>633010</v>
      </c>
      <c r="D23" s="89" t="s">
        <v>291</v>
      </c>
      <c r="E23" s="89">
        <v>72</v>
      </c>
      <c r="F23" s="89">
        <v>100</v>
      </c>
      <c r="G23" s="89">
        <v>95</v>
      </c>
      <c r="H23" s="89">
        <v>150</v>
      </c>
      <c r="I23" s="89">
        <v>150</v>
      </c>
      <c r="J23" s="89">
        <v>0</v>
      </c>
      <c r="K23" s="89"/>
      <c r="L23" s="89"/>
    </row>
    <row r="24" spans="1:12" ht="12.75" hidden="1">
      <c r="A24" s="86"/>
      <c r="B24" s="86"/>
      <c r="C24" s="89">
        <v>633015</v>
      </c>
      <c r="D24" s="89" t="s">
        <v>164</v>
      </c>
      <c r="E24" s="89">
        <v>422</v>
      </c>
      <c r="F24" s="89">
        <v>538</v>
      </c>
      <c r="G24" s="89">
        <v>532</v>
      </c>
      <c r="H24" s="89">
        <v>700</v>
      </c>
      <c r="I24" s="89">
        <v>700</v>
      </c>
      <c r="J24" s="89">
        <v>700</v>
      </c>
      <c r="K24" s="89"/>
      <c r="L24" s="89"/>
    </row>
    <row r="25" spans="1:12" ht="12.75">
      <c r="A25" s="86"/>
      <c r="B25" s="86"/>
      <c r="C25" s="89">
        <v>635</v>
      </c>
      <c r="D25" s="89" t="s">
        <v>110</v>
      </c>
      <c r="E25" s="89">
        <f aca="true" t="shared" si="3" ref="E25:J25">SUM(E26:E27)</f>
        <v>369</v>
      </c>
      <c r="F25" s="89">
        <f t="shared" si="3"/>
        <v>220</v>
      </c>
      <c r="G25" s="89">
        <f t="shared" si="3"/>
        <v>189</v>
      </c>
      <c r="H25" s="89">
        <f t="shared" si="3"/>
        <v>2000</v>
      </c>
      <c r="I25" s="89">
        <f t="shared" si="3"/>
        <v>900</v>
      </c>
      <c r="J25" s="89">
        <f t="shared" si="3"/>
        <v>1200</v>
      </c>
      <c r="K25" s="89">
        <v>1200</v>
      </c>
      <c r="L25" s="89">
        <v>1200</v>
      </c>
    </row>
    <row r="26" spans="1:12" ht="12.75" hidden="1">
      <c r="A26" s="86"/>
      <c r="B26" s="86"/>
      <c r="C26" s="89">
        <v>635004</v>
      </c>
      <c r="D26" s="89" t="s">
        <v>112</v>
      </c>
      <c r="E26" s="89">
        <v>369</v>
      </c>
      <c r="F26" s="89">
        <v>220</v>
      </c>
      <c r="G26" s="89">
        <v>78</v>
      </c>
      <c r="H26" s="89">
        <v>1000</v>
      </c>
      <c r="I26" s="89">
        <v>500</v>
      </c>
      <c r="J26" s="89">
        <v>700</v>
      </c>
      <c r="K26" s="89"/>
      <c r="L26" s="89"/>
    </row>
    <row r="27" spans="1:12" ht="12.75" hidden="1">
      <c r="A27" s="86"/>
      <c r="B27" s="86"/>
      <c r="C27" s="89">
        <v>635006</v>
      </c>
      <c r="D27" s="89" t="s">
        <v>113</v>
      </c>
      <c r="E27" s="89">
        <v>0</v>
      </c>
      <c r="F27" s="89">
        <v>0</v>
      </c>
      <c r="G27" s="89">
        <v>111</v>
      </c>
      <c r="H27" s="89">
        <v>1000</v>
      </c>
      <c r="I27" s="89">
        <v>400</v>
      </c>
      <c r="J27" s="89">
        <v>500</v>
      </c>
      <c r="K27" s="89"/>
      <c r="L27" s="89"/>
    </row>
    <row r="28" spans="1:12" ht="12.75">
      <c r="A28" s="86"/>
      <c r="B28" s="86"/>
      <c r="C28" s="89">
        <v>637</v>
      </c>
      <c r="D28" s="89" t="s">
        <v>117</v>
      </c>
      <c r="E28" s="89">
        <f aca="true" t="shared" si="4" ref="E28:J28">SUM(E29)</f>
        <v>1028</v>
      </c>
      <c r="F28" s="89">
        <f t="shared" si="4"/>
        <v>673</v>
      </c>
      <c r="G28" s="89">
        <f t="shared" si="4"/>
        <v>522</v>
      </c>
      <c r="H28" s="89">
        <f t="shared" si="4"/>
        <v>1000</v>
      </c>
      <c r="I28" s="89">
        <f t="shared" si="4"/>
        <v>2100</v>
      </c>
      <c r="J28" s="89">
        <f t="shared" si="4"/>
        <v>1000</v>
      </c>
      <c r="K28" s="89">
        <v>1000</v>
      </c>
      <c r="L28" s="89">
        <v>1000</v>
      </c>
    </row>
    <row r="29" spans="1:12" ht="12.75" hidden="1">
      <c r="A29" s="86"/>
      <c r="B29" s="86"/>
      <c r="C29" s="89">
        <v>637004</v>
      </c>
      <c r="D29" s="89" t="s">
        <v>63</v>
      </c>
      <c r="E29" s="89">
        <v>1028</v>
      </c>
      <c r="F29" s="89">
        <v>673</v>
      </c>
      <c r="G29" s="89">
        <v>522</v>
      </c>
      <c r="H29" s="89">
        <v>1000</v>
      </c>
      <c r="I29" s="89">
        <v>2100</v>
      </c>
      <c r="J29" s="89">
        <v>1000</v>
      </c>
      <c r="K29" s="89"/>
      <c r="L29" s="89"/>
    </row>
    <row r="30" spans="1:12" ht="12.75">
      <c r="A30" s="86"/>
      <c r="B30" s="86"/>
      <c r="C30" s="89">
        <v>642</v>
      </c>
      <c r="D30" s="89" t="s">
        <v>152</v>
      </c>
      <c r="E30" s="89">
        <f aca="true" t="shared" si="5" ref="E30:J30">SUM(E31:E32)</f>
        <v>9670</v>
      </c>
      <c r="F30" s="89">
        <f t="shared" si="5"/>
        <v>11765</v>
      </c>
      <c r="G30" s="89">
        <f t="shared" si="5"/>
        <v>7354</v>
      </c>
      <c r="H30" s="89">
        <f t="shared" si="5"/>
        <v>12560</v>
      </c>
      <c r="I30" s="89">
        <f t="shared" si="5"/>
        <v>8510</v>
      </c>
      <c r="J30" s="89">
        <f t="shared" si="5"/>
        <v>6080</v>
      </c>
      <c r="K30" s="89">
        <v>6000</v>
      </c>
      <c r="L30" s="89">
        <v>6000</v>
      </c>
    </row>
    <row r="31" spans="1:12" ht="12.75" hidden="1">
      <c r="A31" s="86"/>
      <c r="B31" s="86"/>
      <c r="C31" s="89">
        <v>642001</v>
      </c>
      <c r="D31" s="89" t="s">
        <v>175</v>
      </c>
      <c r="E31" s="89">
        <v>5210</v>
      </c>
      <c r="F31" s="89">
        <v>6085</v>
      </c>
      <c r="G31" s="89">
        <v>3276</v>
      </c>
      <c r="H31" s="89">
        <v>4450</v>
      </c>
      <c r="I31" s="89">
        <v>400</v>
      </c>
      <c r="J31" s="89">
        <v>0</v>
      </c>
      <c r="K31" s="89"/>
      <c r="L31" s="89"/>
    </row>
    <row r="32" spans="1:12" ht="12.75" hidden="1">
      <c r="A32" s="86"/>
      <c r="B32" s="86"/>
      <c r="C32" s="89">
        <v>642001</v>
      </c>
      <c r="D32" s="89" t="s">
        <v>176</v>
      </c>
      <c r="E32" s="89">
        <v>4460</v>
      </c>
      <c r="F32" s="89">
        <v>5680</v>
      </c>
      <c r="G32" s="89">
        <v>4078</v>
      </c>
      <c r="H32" s="89">
        <v>8110</v>
      </c>
      <c r="I32" s="89">
        <v>8110</v>
      </c>
      <c r="J32" s="89">
        <v>6080</v>
      </c>
      <c r="K32" s="89"/>
      <c r="L32" s="89"/>
    </row>
    <row r="33" spans="1:12" ht="12.75">
      <c r="A33" s="86"/>
      <c r="B33" s="86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1:12" ht="19.5" customHeight="1">
      <c r="A34" s="120"/>
      <c r="B34" s="112" t="s">
        <v>177</v>
      </c>
      <c r="C34" s="118"/>
      <c r="D34" s="109" t="s">
        <v>178</v>
      </c>
      <c r="E34" s="110">
        <f aca="true" t="shared" si="6" ref="E34:L34">SUM(E35+E36+E40+E46+E49+E54)</f>
        <v>29139</v>
      </c>
      <c r="F34" s="110">
        <f t="shared" si="6"/>
        <v>30365</v>
      </c>
      <c r="G34" s="110">
        <f t="shared" si="6"/>
        <v>66554</v>
      </c>
      <c r="H34" s="110">
        <f t="shared" si="6"/>
        <v>39700</v>
      </c>
      <c r="I34" s="110">
        <f t="shared" si="6"/>
        <v>39700</v>
      </c>
      <c r="J34" s="110">
        <f>SUM(J35+J36+J40+J46+J49+J54)</f>
        <v>49600</v>
      </c>
      <c r="K34" s="110">
        <f>SUM(K35+K36+K40+K46+K49+K54)</f>
        <v>49700</v>
      </c>
      <c r="L34" s="110">
        <f t="shared" si="6"/>
        <v>49800</v>
      </c>
    </row>
    <row r="35" spans="1:12" ht="12.75">
      <c r="A35" s="98">
        <v>111</v>
      </c>
      <c r="B35" s="86">
        <v>111</v>
      </c>
      <c r="C35" s="89">
        <v>635</v>
      </c>
      <c r="D35" s="89" t="s">
        <v>179</v>
      </c>
      <c r="E35" s="89">
        <v>35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</row>
    <row r="36" spans="1:12" ht="12.75">
      <c r="A36" s="98">
        <v>41</v>
      </c>
      <c r="B36" s="86">
        <v>41</v>
      </c>
      <c r="C36" s="89">
        <v>632</v>
      </c>
      <c r="D36" s="89" t="s">
        <v>102</v>
      </c>
      <c r="E36" s="89">
        <f aca="true" t="shared" si="7" ref="E36:J36">SUM(E37:E39)</f>
        <v>4439</v>
      </c>
      <c r="F36" s="89">
        <f t="shared" si="7"/>
        <v>6123</v>
      </c>
      <c r="G36" s="89">
        <f t="shared" si="7"/>
        <v>7646</v>
      </c>
      <c r="H36" s="89">
        <f t="shared" si="7"/>
        <v>9000</v>
      </c>
      <c r="I36" s="89">
        <f t="shared" si="7"/>
        <v>9000</v>
      </c>
      <c r="J36" s="89">
        <f t="shared" si="7"/>
        <v>8900</v>
      </c>
      <c r="K36" s="89">
        <v>9000</v>
      </c>
      <c r="L36" s="89">
        <v>9100</v>
      </c>
    </row>
    <row r="37" spans="1:12" ht="12.75" hidden="1">
      <c r="A37" s="86"/>
      <c r="B37" s="86"/>
      <c r="C37" s="89">
        <v>632001</v>
      </c>
      <c r="D37" s="89" t="s">
        <v>103</v>
      </c>
      <c r="E37" s="89">
        <v>4093</v>
      </c>
      <c r="F37" s="89">
        <v>5513</v>
      </c>
      <c r="G37" s="89">
        <v>6830</v>
      </c>
      <c r="H37" s="89">
        <v>7500</v>
      </c>
      <c r="I37" s="89">
        <v>7500</v>
      </c>
      <c r="J37" s="89">
        <v>7500</v>
      </c>
      <c r="K37" s="89"/>
      <c r="L37" s="89"/>
    </row>
    <row r="38" spans="1:12" ht="12.75" hidden="1">
      <c r="A38" s="86"/>
      <c r="B38" s="86"/>
      <c r="C38" s="89">
        <v>632002</v>
      </c>
      <c r="D38" s="89" t="s">
        <v>61</v>
      </c>
      <c r="E38" s="89">
        <v>346</v>
      </c>
      <c r="F38" s="89">
        <v>610</v>
      </c>
      <c r="G38" s="89">
        <v>663</v>
      </c>
      <c r="H38" s="89">
        <v>1100</v>
      </c>
      <c r="I38" s="89">
        <v>1100</v>
      </c>
      <c r="J38" s="89">
        <v>1000</v>
      </c>
      <c r="K38" s="89"/>
      <c r="L38" s="89"/>
    </row>
    <row r="39" spans="1:12" ht="12.75" hidden="1">
      <c r="A39" s="86"/>
      <c r="B39" s="86"/>
      <c r="C39" s="89">
        <v>632005</v>
      </c>
      <c r="D39" s="89" t="s">
        <v>316</v>
      </c>
      <c r="E39" s="89">
        <v>0</v>
      </c>
      <c r="F39" s="89">
        <v>0</v>
      </c>
      <c r="G39" s="89">
        <v>153</v>
      </c>
      <c r="H39" s="89">
        <v>400</v>
      </c>
      <c r="I39" s="89">
        <v>400</v>
      </c>
      <c r="J39" s="89">
        <v>400</v>
      </c>
      <c r="K39" s="89"/>
      <c r="L39" s="89"/>
    </row>
    <row r="40" spans="1:12" ht="12.75">
      <c r="A40" s="86"/>
      <c r="B40" s="86"/>
      <c r="C40" s="89">
        <v>633</v>
      </c>
      <c r="D40" s="89" t="s">
        <v>104</v>
      </c>
      <c r="E40" s="89">
        <f>SUM(E41:E45)</f>
        <v>3112</v>
      </c>
      <c r="F40" s="89">
        <f>SUM(F41:F45)</f>
        <v>5105</v>
      </c>
      <c r="G40" s="89">
        <f>SUM(G41:G45)</f>
        <v>2532</v>
      </c>
      <c r="H40" s="89">
        <f>SUM(H42:H45)</f>
        <v>4400</v>
      </c>
      <c r="I40" s="89">
        <f>SUM(I42:I45)</f>
        <v>3400</v>
      </c>
      <c r="J40" s="89">
        <f>SUM(J42:J45)</f>
        <v>3900</v>
      </c>
      <c r="K40" s="89">
        <v>3900</v>
      </c>
      <c r="L40" s="89">
        <v>3900</v>
      </c>
    </row>
    <row r="41" spans="1:12" ht="12.75" hidden="1">
      <c r="A41" s="86"/>
      <c r="B41" s="86"/>
      <c r="C41" s="89">
        <v>633001</v>
      </c>
      <c r="D41" s="89" t="s">
        <v>231</v>
      </c>
      <c r="E41" s="89">
        <v>0</v>
      </c>
      <c r="F41" s="89">
        <v>846</v>
      </c>
      <c r="G41" s="89">
        <v>321</v>
      </c>
      <c r="H41" s="89">
        <v>0</v>
      </c>
      <c r="I41" s="89">
        <v>0</v>
      </c>
      <c r="J41" s="89">
        <v>0</v>
      </c>
      <c r="K41" s="89"/>
      <c r="L41" s="89"/>
    </row>
    <row r="42" spans="1:12" ht="12.75" hidden="1">
      <c r="A42" s="86"/>
      <c r="B42" s="86"/>
      <c r="C42" s="89">
        <v>633003</v>
      </c>
      <c r="D42" s="89" t="s">
        <v>285</v>
      </c>
      <c r="E42" s="89">
        <v>0</v>
      </c>
      <c r="F42" s="89">
        <v>399</v>
      </c>
      <c r="G42" s="89">
        <v>0</v>
      </c>
      <c r="H42" s="89">
        <v>500</v>
      </c>
      <c r="I42" s="89">
        <v>500</v>
      </c>
      <c r="J42" s="89">
        <v>0</v>
      </c>
      <c r="K42" s="89"/>
      <c r="L42" s="89"/>
    </row>
    <row r="43" spans="1:12" ht="12.75" hidden="1">
      <c r="A43" s="86"/>
      <c r="B43" s="86"/>
      <c r="C43" s="89">
        <v>633004</v>
      </c>
      <c r="D43" s="89" t="s">
        <v>112</v>
      </c>
      <c r="E43" s="89">
        <v>960</v>
      </c>
      <c r="F43" s="89">
        <v>0</v>
      </c>
      <c r="G43" s="89">
        <v>0</v>
      </c>
      <c r="H43" s="89">
        <v>1000</v>
      </c>
      <c r="I43" s="89">
        <v>0</v>
      </c>
      <c r="J43" s="89">
        <v>1000</v>
      </c>
      <c r="K43" s="89"/>
      <c r="L43" s="89"/>
    </row>
    <row r="44" spans="1:12" ht="12.75" hidden="1">
      <c r="A44" s="86"/>
      <c r="B44" s="86"/>
      <c r="C44" s="89">
        <v>633006</v>
      </c>
      <c r="D44" s="89" t="s">
        <v>58</v>
      </c>
      <c r="E44" s="89">
        <v>1754</v>
      </c>
      <c r="F44" s="89">
        <v>3462</v>
      </c>
      <c r="G44" s="89">
        <v>1828</v>
      </c>
      <c r="H44" s="89">
        <v>2500</v>
      </c>
      <c r="I44" s="89">
        <v>2500</v>
      </c>
      <c r="J44" s="89">
        <v>2500</v>
      </c>
      <c r="K44" s="89"/>
      <c r="L44" s="89"/>
    </row>
    <row r="45" spans="1:12" ht="12.75" hidden="1">
      <c r="A45" s="86"/>
      <c r="B45" s="86"/>
      <c r="C45" s="89">
        <v>633009</v>
      </c>
      <c r="D45" s="89" t="s">
        <v>180</v>
      </c>
      <c r="E45" s="89">
        <v>398</v>
      </c>
      <c r="F45" s="89">
        <v>398</v>
      </c>
      <c r="G45" s="89">
        <v>383</v>
      </c>
      <c r="H45" s="89">
        <v>400</v>
      </c>
      <c r="I45" s="89">
        <v>400</v>
      </c>
      <c r="J45" s="89">
        <v>400</v>
      </c>
      <c r="K45" s="89"/>
      <c r="L45" s="89"/>
    </row>
    <row r="46" spans="1:12" ht="12.75">
      <c r="A46" s="86"/>
      <c r="B46" s="86"/>
      <c r="C46" s="89">
        <v>635</v>
      </c>
      <c r="D46" s="89" t="s">
        <v>110</v>
      </c>
      <c r="E46" s="89">
        <f aca="true" t="shared" si="8" ref="E46:J46">SUM(E47:E48)</f>
        <v>7137</v>
      </c>
      <c r="F46" s="89">
        <f t="shared" si="8"/>
        <v>558</v>
      </c>
      <c r="G46" s="89">
        <f t="shared" si="8"/>
        <v>25080</v>
      </c>
      <c r="H46" s="89">
        <f t="shared" si="8"/>
        <v>2000</v>
      </c>
      <c r="I46" s="89">
        <f t="shared" si="8"/>
        <v>3000</v>
      </c>
      <c r="J46" s="89">
        <f t="shared" si="8"/>
        <v>2000</v>
      </c>
      <c r="K46" s="89">
        <v>2000</v>
      </c>
      <c r="L46" s="89">
        <v>2000</v>
      </c>
    </row>
    <row r="47" spans="1:12" ht="12.75" hidden="1">
      <c r="A47" s="86"/>
      <c r="B47" s="86"/>
      <c r="C47" s="89">
        <v>635004</v>
      </c>
      <c r="D47" s="89" t="s">
        <v>112</v>
      </c>
      <c r="E47" s="89">
        <v>88</v>
      </c>
      <c r="F47" s="89">
        <v>558</v>
      </c>
      <c r="G47" s="89">
        <v>112</v>
      </c>
      <c r="H47" s="89">
        <v>1000</v>
      </c>
      <c r="I47" s="89">
        <v>1000</v>
      </c>
      <c r="J47" s="89">
        <v>1000</v>
      </c>
      <c r="K47" s="89"/>
      <c r="L47" s="89"/>
    </row>
    <row r="48" spans="1:12" ht="12.75" hidden="1">
      <c r="A48" s="86"/>
      <c r="B48" s="86"/>
      <c r="C48" s="89">
        <v>635006</v>
      </c>
      <c r="D48" s="89" t="s">
        <v>113</v>
      </c>
      <c r="E48" s="89">
        <v>7049</v>
      </c>
      <c r="F48" s="89">
        <v>0</v>
      </c>
      <c r="G48" s="89">
        <v>24968</v>
      </c>
      <c r="H48" s="89">
        <v>1000</v>
      </c>
      <c r="I48" s="89">
        <v>2000</v>
      </c>
      <c r="J48" s="89">
        <v>1000</v>
      </c>
      <c r="K48" s="89"/>
      <c r="L48" s="89"/>
    </row>
    <row r="49" spans="1:12" ht="12.75">
      <c r="A49" s="86"/>
      <c r="B49" s="86"/>
      <c r="C49" s="89">
        <v>637</v>
      </c>
      <c r="D49" s="89" t="s">
        <v>117</v>
      </c>
      <c r="E49" s="89">
        <f aca="true" t="shared" si="9" ref="E49:J49">SUM(E50:E53)</f>
        <v>8216</v>
      </c>
      <c r="F49" s="89">
        <f t="shared" si="9"/>
        <v>12453</v>
      </c>
      <c r="G49" s="89">
        <f t="shared" si="9"/>
        <v>25233</v>
      </c>
      <c r="H49" s="89">
        <f t="shared" si="9"/>
        <v>17600</v>
      </c>
      <c r="I49" s="89">
        <f t="shared" si="9"/>
        <v>17600</v>
      </c>
      <c r="J49" s="89">
        <f t="shared" si="9"/>
        <v>27000</v>
      </c>
      <c r="K49" s="89">
        <v>27000</v>
      </c>
      <c r="L49" s="89">
        <v>27000</v>
      </c>
    </row>
    <row r="50" spans="1:12" ht="12.75" hidden="1">
      <c r="A50" s="86"/>
      <c r="B50" s="86"/>
      <c r="C50" s="89">
        <v>637002</v>
      </c>
      <c r="D50" s="89" t="s">
        <v>181</v>
      </c>
      <c r="E50" s="89">
        <v>7538</v>
      </c>
      <c r="F50" s="89">
        <v>10097</v>
      </c>
      <c r="G50" s="89">
        <v>21614</v>
      </c>
      <c r="H50" s="89">
        <v>11000</v>
      </c>
      <c r="I50" s="89">
        <v>11000</v>
      </c>
      <c r="J50" s="89">
        <v>11000</v>
      </c>
      <c r="K50" s="89"/>
      <c r="L50" s="89"/>
    </row>
    <row r="51" spans="1:12" ht="12.75" hidden="1">
      <c r="A51" s="86"/>
      <c r="B51" s="86"/>
      <c r="C51" s="89">
        <v>637004</v>
      </c>
      <c r="D51" s="89" t="s">
        <v>63</v>
      </c>
      <c r="E51" s="89">
        <v>678</v>
      </c>
      <c r="F51" s="89">
        <v>1316</v>
      </c>
      <c r="G51" s="89">
        <v>2884</v>
      </c>
      <c r="H51" s="89">
        <v>4600</v>
      </c>
      <c r="I51" s="89">
        <v>4600</v>
      </c>
      <c r="J51" s="89">
        <v>15000</v>
      </c>
      <c r="K51" s="89"/>
      <c r="L51" s="89"/>
    </row>
    <row r="52" spans="1:12" ht="12.75" hidden="1">
      <c r="A52" s="86"/>
      <c r="B52" s="86"/>
      <c r="C52" s="89">
        <v>637005</v>
      </c>
      <c r="D52" s="89" t="s">
        <v>334</v>
      </c>
      <c r="E52" s="89">
        <v>0</v>
      </c>
      <c r="F52" s="89">
        <v>1040</v>
      </c>
      <c r="G52" s="89">
        <v>0</v>
      </c>
      <c r="H52" s="89">
        <v>0</v>
      </c>
      <c r="I52" s="89">
        <v>0</v>
      </c>
      <c r="J52" s="89">
        <v>0</v>
      </c>
      <c r="K52" s="89"/>
      <c r="L52" s="89"/>
    </row>
    <row r="53" spans="1:12" ht="12.75" hidden="1">
      <c r="A53" s="86"/>
      <c r="B53" s="86"/>
      <c r="C53" s="89">
        <v>637026</v>
      </c>
      <c r="D53" s="89" t="s">
        <v>333</v>
      </c>
      <c r="E53" s="89">
        <v>0</v>
      </c>
      <c r="F53" s="89">
        <v>0</v>
      </c>
      <c r="G53" s="89">
        <v>735</v>
      </c>
      <c r="H53" s="89">
        <v>2000</v>
      </c>
      <c r="I53" s="89">
        <v>2000</v>
      </c>
      <c r="J53" s="89">
        <v>1000</v>
      </c>
      <c r="K53" s="89"/>
      <c r="L53" s="89"/>
    </row>
    <row r="54" spans="1:12" ht="12.75">
      <c r="A54" s="86"/>
      <c r="B54" s="86"/>
      <c r="C54" s="89">
        <v>642</v>
      </c>
      <c r="D54" s="89" t="s">
        <v>182</v>
      </c>
      <c r="E54" s="89">
        <f>SUM(E56:E57)</f>
        <v>6200</v>
      </c>
      <c r="F54" s="89">
        <f>SUM(F55:F57)</f>
        <v>6126</v>
      </c>
      <c r="G54" s="89">
        <f>SUM(G55:G57)</f>
        <v>6063</v>
      </c>
      <c r="H54" s="89">
        <f>SUM(H56:H57)</f>
        <v>6700</v>
      </c>
      <c r="I54" s="89">
        <f>SUM(I56:I57)</f>
        <v>6700</v>
      </c>
      <c r="J54" s="89">
        <f>SUM(J56:J58)</f>
        <v>7800</v>
      </c>
      <c r="K54" s="89">
        <v>7800</v>
      </c>
      <c r="L54" s="89">
        <v>7800</v>
      </c>
    </row>
    <row r="55" spans="1:12" ht="12.75" hidden="1">
      <c r="A55" s="86"/>
      <c r="B55" s="86"/>
      <c r="C55" s="89">
        <v>642014</v>
      </c>
      <c r="D55" s="89" t="s">
        <v>342</v>
      </c>
      <c r="E55" s="89">
        <v>0</v>
      </c>
      <c r="F55" s="89">
        <v>180</v>
      </c>
      <c r="G55" s="89">
        <v>0</v>
      </c>
      <c r="H55" s="89">
        <v>0</v>
      </c>
      <c r="I55" s="89">
        <v>0</v>
      </c>
      <c r="J55" s="89">
        <v>0</v>
      </c>
      <c r="K55" s="89"/>
      <c r="L55" s="89"/>
    </row>
    <row r="56" spans="1:12" ht="12.75" hidden="1">
      <c r="A56" s="86"/>
      <c r="B56" s="86"/>
      <c r="C56" s="89">
        <v>642001</v>
      </c>
      <c r="D56" s="89" t="s">
        <v>183</v>
      </c>
      <c r="E56" s="89">
        <v>2750</v>
      </c>
      <c r="F56" s="89">
        <v>2995</v>
      </c>
      <c r="G56" s="89">
        <v>2763</v>
      </c>
      <c r="H56" s="89">
        <v>3000</v>
      </c>
      <c r="I56" s="89">
        <v>3000</v>
      </c>
      <c r="J56" s="89">
        <v>3000</v>
      </c>
      <c r="K56" s="89"/>
      <c r="L56" s="89"/>
    </row>
    <row r="57" spans="1:12" ht="12.75" hidden="1">
      <c r="A57" s="86"/>
      <c r="B57" s="86"/>
      <c r="C57" s="89">
        <v>642001</v>
      </c>
      <c r="D57" s="89" t="s">
        <v>184</v>
      </c>
      <c r="E57" s="89">
        <v>3450</v>
      </c>
      <c r="F57" s="89">
        <v>2951</v>
      </c>
      <c r="G57" s="89">
        <v>3300</v>
      </c>
      <c r="H57" s="89">
        <v>3700</v>
      </c>
      <c r="I57" s="89">
        <v>3700</v>
      </c>
      <c r="J57" s="89">
        <v>3300</v>
      </c>
      <c r="K57" s="89"/>
      <c r="L57" s="89"/>
    </row>
    <row r="58" spans="1:12" ht="12.75" hidden="1">
      <c r="A58" s="86"/>
      <c r="B58" s="86"/>
      <c r="C58" s="89">
        <v>642001</v>
      </c>
      <c r="D58" s="89" t="s">
        <v>371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1500</v>
      </c>
      <c r="K58" s="89"/>
      <c r="L58" s="89"/>
    </row>
    <row r="59" spans="1:12" ht="12.75">
      <c r="A59" s="86"/>
      <c r="B59" s="86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1:12" ht="33" customHeight="1">
      <c r="A60" s="120"/>
      <c r="B60" s="112" t="s">
        <v>186</v>
      </c>
      <c r="C60" s="118"/>
      <c r="D60" s="109" t="s">
        <v>185</v>
      </c>
      <c r="E60" s="110">
        <f aca="true" t="shared" si="10" ref="E60:K60">SUM(E61+E63+E65)</f>
        <v>571</v>
      </c>
      <c r="F60" s="110">
        <f t="shared" si="10"/>
        <v>501</v>
      </c>
      <c r="G60" s="110">
        <f t="shared" si="10"/>
        <v>362</v>
      </c>
      <c r="H60" s="110">
        <f t="shared" si="10"/>
        <v>840</v>
      </c>
      <c r="I60" s="110">
        <f t="shared" si="10"/>
        <v>840</v>
      </c>
      <c r="J60" s="110">
        <f t="shared" si="10"/>
        <v>940</v>
      </c>
      <c r="K60" s="110">
        <f t="shared" si="10"/>
        <v>940</v>
      </c>
      <c r="L60" s="110">
        <f>SUM(L61+L63+L65)</f>
        <v>940</v>
      </c>
    </row>
    <row r="61" spans="1:12" ht="12.75">
      <c r="A61" s="98">
        <v>41</v>
      </c>
      <c r="B61" s="86">
        <v>41</v>
      </c>
      <c r="C61" s="89">
        <v>632</v>
      </c>
      <c r="D61" s="89" t="s">
        <v>162</v>
      </c>
      <c r="E61" s="89">
        <f aca="true" t="shared" si="11" ref="E61:J61">SUM(E62)</f>
        <v>14</v>
      </c>
      <c r="F61" s="89">
        <f t="shared" si="11"/>
        <v>52</v>
      </c>
      <c r="G61" s="89">
        <f t="shared" si="11"/>
        <v>53</v>
      </c>
      <c r="H61" s="89">
        <f t="shared" si="11"/>
        <v>60</v>
      </c>
      <c r="I61" s="89">
        <f t="shared" si="11"/>
        <v>60</v>
      </c>
      <c r="J61" s="89">
        <f t="shared" si="11"/>
        <v>60</v>
      </c>
      <c r="K61" s="89">
        <v>60</v>
      </c>
      <c r="L61" s="89">
        <v>60</v>
      </c>
    </row>
    <row r="62" spans="1:12" ht="12.75" hidden="1">
      <c r="A62" s="86"/>
      <c r="B62" s="86"/>
      <c r="C62" s="89">
        <v>632003</v>
      </c>
      <c r="D62" s="89" t="s">
        <v>187</v>
      </c>
      <c r="E62" s="89">
        <v>14</v>
      </c>
      <c r="F62" s="89">
        <v>52</v>
      </c>
      <c r="G62" s="89">
        <v>53</v>
      </c>
      <c r="H62" s="89">
        <v>60</v>
      </c>
      <c r="I62" s="89">
        <v>60</v>
      </c>
      <c r="J62" s="89">
        <v>60</v>
      </c>
      <c r="K62" s="89"/>
      <c r="L62" s="89"/>
    </row>
    <row r="63" spans="1:12" ht="12.75">
      <c r="A63" s="86"/>
      <c r="B63" s="86"/>
      <c r="C63" s="89">
        <v>635</v>
      </c>
      <c r="D63" s="89" t="s">
        <v>110</v>
      </c>
      <c r="E63" s="89">
        <f aca="true" t="shared" si="12" ref="E63:J63">SUM(E64)</f>
        <v>295</v>
      </c>
      <c r="F63" s="89">
        <f t="shared" si="12"/>
        <v>226</v>
      </c>
      <c r="G63" s="89">
        <f t="shared" si="12"/>
        <v>86</v>
      </c>
      <c r="H63" s="89">
        <f t="shared" si="12"/>
        <v>500</v>
      </c>
      <c r="I63" s="89">
        <f t="shared" si="12"/>
        <v>500</v>
      </c>
      <c r="J63" s="89">
        <f t="shared" si="12"/>
        <v>600</v>
      </c>
      <c r="K63" s="89">
        <v>600</v>
      </c>
      <c r="L63" s="89">
        <v>600</v>
      </c>
    </row>
    <row r="64" spans="1:12" ht="12.75" hidden="1">
      <c r="A64" s="86"/>
      <c r="B64" s="86"/>
      <c r="C64" s="89">
        <v>635006</v>
      </c>
      <c r="D64" s="89" t="s">
        <v>188</v>
      </c>
      <c r="E64" s="89">
        <v>295</v>
      </c>
      <c r="F64" s="89">
        <v>226</v>
      </c>
      <c r="G64" s="89">
        <v>86</v>
      </c>
      <c r="H64" s="89">
        <v>500</v>
      </c>
      <c r="I64" s="89">
        <v>500</v>
      </c>
      <c r="J64" s="89">
        <v>600</v>
      </c>
      <c r="K64" s="89"/>
      <c r="L64" s="89"/>
    </row>
    <row r="65" spans="1:12" ht="12.75">
      <c r="A65" s="86"/>
      <c r="B65" s="86"/>
      <c r="C65" s="89">
        <v>637</v>
      </c>
      <c r="D65" s="89" t="s">
        <v>117</v>
      </c>
      <c r="E65" s="89">
        <f aca="true" t="shared" si="13" ref="E65:J65">SUM(E66)</f>
        <v>262</v>
      </c>
      <c r="F65" s="89">
        <f t="shared" si="13"/>
        <v>223</v>
      </c>
      <c r="G65" s="89">
        <f t="shared" si="13"/>
        <v>223</v>
      </c>
      <c r="H65" s="89">
        <f t="shared" si="13"/>
        <v>280</v>
      </c>
      <c r="I65" s="89">
        <f t="shared" si="13"/>
        <v>280</v>
      </c>
      <c r="J65" s="89">
        <f t="shared" si="13"/>
        <v>280</v>
      </c>
      <c r="K65" s="89">
        <v>280</v>
      </c>
      <c r="L65" s="89">
        <v>280</v>
      </c>
    </row>
    <row r="66" spans="1:12" ht="12.75" hidden="1">
      <c r="A66" s="86"/>
      <c r="B66" s="86"/>
      <c r="C66" s="89">
        <v>637012</v>
      </c>
      <c r="D66" s="89" t="s">
        <v>189</v>
      </c>
      <c r="E66" s="89">
        <v>262</v>
      </c>
      <c r="F66" s="89">
        <v>223</v>
      </c>
      <c r="G66" s="89">
        <v>223</v>
      </c>
      <c r="H66" s="89">
        <v>280</v>
      </c>
      <c r="I66" s="89">
        <v>280</v>
      </c>
      <c r="J66" s="89">
        <v>280</v>
      </c>
      <c r="K66" s="89"/>
      <c r="L66" s="89"/>
    </row>
    <row r="67" spans="1:12" ht="12.75">
      <c r="A67" s="86"/>
      <c r="B67" s="86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1:12" ht="30">
      <c r="A68" s="120"/>
      <c r="B68" s="112" t="s">
        <v>190</v>
      </c>
      <c r="C68" s="118"/>
      <c r="D68" s="109" t="s">
        <v>191</v>
      </c>
      <c r="E68" s="110">
        <f>SUM(E69)</f>
        <v>3033</v>
      </c>
      <c r="F68" s="110">
        <f aca="true" t="shared" si="14" ref="F68:L68">SUM(F69+F72)</f>
        <v>6482</v>
      </c>
      <c r="G68" s="110">
        <f t="shared" si="14"/>
        <v>25561</v>
      </c>
      <c r="H68" s="110">
        <f t="shared" si="14"/>
        <v>10800</v>
      </c>
      <c r="I68" s="110">
        <f t="shared" si="14"/>
        <v>10800</v>
      </c>
      <c r="J68" s="110">
        <f t="shared" si="14"/>
        <v>2800</v>
      </c>
      <c r="K68" s="110">
        <f t="shared" si="14"/>
        <v>2800</v>
      </c>
      <c r="L68" s="110">
        <f t="shared" si="14"/>
        <v>2800</v>
      </c>
    </row>
    <row r="69" spans="1:12" ht="12.75">
      <c r="A69" s="98">
        <v>41</v>
      </c>
      <c r="B69" s="86">
        <v>41</v>
      </c>
      <c r="C69" s="89">
        <v>642</v>
      </c>
      <c r="D69" s="89" t="s">
        <v>182</v>
      </c>
      <c r="E69" s="89">
        <f aca="true" t="shared" si="15" ref="E69:J69">SUM(E70:E71)</f>
        <v>3033</v>
      </c>
      <c r="F69" s="89">
        <f t="shared" si="15"/>
        <v>2500</v>
      </c>
      <c r="G69" s="89">
        <f t="shared" si="15"/>
        <v>20681</v>
      </c>
      <c r="H69" s="89">
        <f t="shared" si="15"/>
        <v>10800</v>
      </c>
      <c r="I69" s="89">
        <f t="shared" si="15"/>
        <v>10800</v>
      </c>
      <c r="J69" s="89">
        <f t="shared" si="15"/>
        <v>2800</v>
      </c>
      <c r="K69" s="89">
        <v>2800</v>
      </c>
      <c r="L69" s="89">
        <v>2800</v>
      </c>
    </row>
    <row r="70" spans="1:12" ht="12.75" hidden="1">
      <c r="A70" s="86"/>
      <c r="B70" s="86"/>
      <c r="C70" s="89">
        <v>642007</v>
      </c>
      <c r="D70" s="89" t="s">
        <v>192</v>
      </c>
      <c r="E70" s="89">
        <v>2500</v>
      </c>
      <c r="F70" s="89">
        <v>2500</v>
      </c>
      <c r="G70" s="89">
        <v>20342</v>
      </c>
      <c r="H70" s="89">
        <v>10800</v>
      </c>
      <c r="I70" s="89">
        <v>10800</v>
      </c>
      <c r="J70" s="89">
        <v>2800</v>
      </c>
      <c r="K70" s="89"/>
      <c r="L70" s="89"/>
    </row>
    <row r="71" spans="1:12" ht="12.75" hidden="1">
      <c r="A71" s="86"/>
      <c r="B71" s="86"/>
      <c r="C71" s="89">
        <v>642007</v>
      </c>
      <c r="D71" s="89" t="s">
        <v>193</v>
      </c>
      <c r="E71" s="89">
        <v>533</v>
      </c>
      <c r="F71" s="89">
        <v>0</v>
      </c>
      <c r="G71" s="89">
        <v>339</v>
      </c>
      <c r="H71" s="89">
        <v>0</v>
      </c>
      <c r="I71" s="89">
        <v>0</v>
      </c>
      <c r="J71" s="89">
        <v>0</v>
      </c>
      <c r="K71" s="89"/>
      <c r="L71" s="89"/>
    </row>
    <row r="72" spans="1:12" ht="12.75">
      <c r="A72" s="86"/>
      <c r="B72" s="86"/>
      <c r="C72" s="89">
        <v>635</v>
      </c>
      <c r="D72" s="89" t="s">
        <v>110</v>
      </c>
      <c r="E72" s="89">
        <v>0</v>
      </c>
      <c r="F72" s="89">
        <f>F73</f>
        <v>3982</v>
      </c>
      <c r="G72" s="89">
        <f>G73</f>
        <v>4880</v>
      </c>
      <c r="H72" s="89">
        <f>H73</f>
        <v>0</v>
      </c>
      <c r="I72" s="89">
        <f>I73</f>
        <v>0</v>
      </c>
      <c r="J72" s="89">
        <f>J73</f>
        <v>0</v>
      </c>
      <c r="K72" s="89">
        <v>0</v>
      </c>
      <c r="L72" s="89">
        <v>0</v>
      </c>
    </row>
    <row r="73" spans="1:12" ht="12.75" hidden="1">
      <c r="A73" s="86"/>
      <c r="B73" s="86"/>
      <c r="C73" s="89">
        <v>635006</v>
      </c>
      <c r="D73" s="89" t="s">
        <v>300</v>
      </c>
      <c r="E73" s="89">
        <v>0</v>
      </c>
      <c r="F73" s="89">
        <v>3982</v>
      </c>
      <c r="G73" s="89">
        <v>4880</v>
      </c>
      <c r="H73" s="122">
        <v>0</v>
      </c>
      <c r="I73" s="122">
        <v>0</v>
      </c>
      <c r="J73" s="89">
        <v>0</v>
      </c>
      <c r="K73" s="89"/>
      <c r="L73" s="89"/>
    </row>
    <row r="74" spans="1:12" ht="12.75">
      <c r="A74" s="86"/>
      <c r="B74" s="86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1:12" ht="45">
      <c r="A75" s="120"/>
      <c r="B75" s="112" t="s">
        <v>194</v>
      </c>
      <c r="C75" s="118"/>
      <c r="D75" s="109" t="s">
        <v>195</v>
      </c>
      <c r="E75" s="110">
        <f>SUM(E76+E84)</f>
        <v>321</v>
      </c>
      <c r="F75" s="110">
        <f>SUM(F76+F84+F82)</f>
        <v>229</v>
      </c>
      <c r="G75" s="110">
        <f>SUM(G76+G84+G82)</f>
        <v>0</v>
      </c>
      <c r="H75" s="110">
        <f>SUM(H76+H84)</f>
        <v>0</v>
      </c>
      <c r="I75" s="110">
        <f>SUM(I76+I84)</f>
        <v>0</v>
      </c>
      <c r="J75" s="110">
        <f>SUM(J76+J84)</f>
        <v>0</v>
      </c>
      <c r="K75" s="110">
        <f>SUM(K76+K84)</f>
        <v>0</v>
      </c>
      <c r="L75" s="110">
        <f>SUM(L76+L84)</f>
        <v>0</v>
      </c>
    </row>
    <row r="76" spans="1:12" ht="12.75">
      <c r="A76" s="98">
        <v>41</v>
      </c>
      <c r="B76" s="86"/>
      <c r="C76" s="89">
        <v>620</v>
      </c>
      <c r="D76" s="89" t="s">
        <v>196</v>
      </c>
      <c r="E76" s="89">
        <f aca="true" t="shared" si="16" ref="E76:J76">SUM(E77:E81)</f>
        <v>81</v>
      </c>
      <c r="F76" s="89">
        <f t="shared" si="16"/>
        <v>81</v>
      </c>
      <c r="G76" s="89">
        <v>0</v>
      </c>
      <c r="H76" s="89">
        <f t="shared" si="16"/>
        <v>0</v>
      </c>
      <c r="I76" s="89">
        <v>0</v>
      </c>
      <c r="J76" s="89">
        <f t="shared" si="16"/>
        <v>0</v>
      </c>
      <c r="K76" s="89">
        <v>0</v>
      </c>
      <c r="L76" s="89">
        <f>SUM(L77:L81)</f>
        <v>0</v>
      </c>
    </row>
    <row r="77" spans="1:12" ht="12.75" hidden="1">
      <c r="A77" s="86"/>
      <c r="B77" s="86"/>
      <c r="C77" s="89">
        <v>621</v>
      </c>
      <c r="D77" s="89" t="s">
        <v>97</v>
      </c>
      <c r="E77" s="89">
        <v>15</v>
      </c>
      <c r="F77" s="89">
        <v>15</v>
      </c>
      <c r="G77" s="89">
        <v>0</v>
      </c>
      <c r="H77" s="89">
        <v>0</v>
      </c>
      <c r="I77" s="89">
        <v>0</v>
      </c>
      <c r="J77" s="89">
        <v>0</v>
      </c>
      <c r="K77" s="89"/>
      <c r="L77" s="89">
        <v>0</v>
      </c>
    </row>
    <row r="78" spans="1:12" ht="12.75" hidden="1">
      <c r="A78" s="86"/>
      <c r="B78" s="86"/>
      <c r="C78" s="89">
        <v>625002</v>
      </c>
      <c r="D78" s="89" t="s">
        <v>165</v>
      </c>
      <c r="E78" s="89">
        <v>41</v>
      </c>
      <c r="F78" s="89">
        <v>41</v>
      </c>
      <c r="G78" s="89">
        <v>0</v>
      </c>
      <c r="H78" s="89">
        <v>0</v>
      </c>
      <c r="I78" s="89">
        <v>0</v>
      </c>
      <c r="J78" s="89">
        <v>0</v>
      </c>
      <c r="K78" s="89"/>
      <c r="L78" s="89">
        <v>0</v>
      </c>
    </row>
    <row r="79" spans="1:12" ht="12.75" hidden="1">
      <c r="A79" s="86"/>
      <c r="B79" s="86"/>
      <c r="C79" s="89">
        <v>625003</v>
      </c>
      <c r="D79" s="89" t="s">
        <v>79</v>
      </c>
      <c r="E79" s="89">
        <v>2</v>
      </c>
      <c r="F79" s="89">
        <v>2</v>
      </c>
      <c r="G79" s="89">
        <v>0</v>
      </c>
      <c r="H79" s="89">
        <v>0</v>
      </c>
      <c r="I79" s="89">
        <v>0</v>
      </c>
      <c r="J79" s="89">
        <v>0</v>
      </c>
      <c r="K79" s="89"/>
      <c r="L79" s="89">
        <v>0</v>
      </c>
    </row>
    <row r="80" spans="1:12" ht="12.75" hidden="1">
      <c r="A80" s="86"/>
      <c r="B80" s="86"/>
      <c r="C80" s="89">
        <v>625004</v>
      </c>
      <c r="D80" s="89" t="s">
        <v>80</v>
      </c>
      <c r="E80" s="89">
        <v>9</v>
      </c>
      <c r="F80" s="89">
        <v>9</v>
      </c>
      <c r="G80" s="89">
        <v>0</v>
      </c>
      <c r="H80" s="89">
        <v>0</v>
      </c>
      <c r="I80" s="89">
        <v>0</v>
      </c>
      <c r="J80" s="89">
        <v>0</v>
      </c>
      <c r="K80" s="89"/>
      <c r="L80" s="89">
        <v>0</v>
      </c>
    </row>
    <row r="81" spans="1:12" ht="12.75" hidden="1">
      <c r="A81" s="86"/>
      <c r="B81" s="86"/>
      <c r="C81" s="89">
        <v>625007</v>
      </c>
      <c r="D81" s="89" t="s">
        <v>99</v>
      </c>
      <c r="E81" s="89">
        <v>14</v>
      </c>
      <c r="F81" s="89">
        <v>14</v>
      </c>
      <c r="G81" s="89">
        <v>0</v>
      </c>
      <c r="H81" s="89">
        <v>0</v>
      </c>
      <c r="I81" s="89">
        <v>0</v>
      </c>
      <c r="J81" s="89">
        <v>0</v>
      </c>
      <c r="K81" s="89"/>
      <c r="L81" s="89">
        <v>0</v>
      </c>
    </row>
    <row r="82" spans="1:12" ht="12.75">
      <c r="A82" s="86"/>
      <c r="B82" s="86"/>
      <c r="C82" s="89">
        <v>633</v>
      </c>
      <c r="D82" s="89" t="s">
        <v>301</v>
      </c>
      <c r="E82" s="89">
        <v>0</v>
      </c>
      <c r="F82" s="89">
        <v>0</v>
      </c>
      <c r="G82" s="89">
        <v>0</v>
      </c>
      <c r="H82" s="89">
        <f>H83</f>
        <v>0</v>
      </c>
      <c r="I82" s="89">
        <v>0</v>
      </c>
      <c r="J82" s="89">
        <f>J83</f>
        <v>0</v>
      </c>
      <c r="K82" s="89">
        <v>0</v>
      </c>
      <c r="L82" s="89">
        <f>L83</f>
        <v>0</v>
      </c>
    </row>
    <row r="83" spans="1:12" ht="12.75" hidden="1">
      <c r="A83" s="86"/>
      <c r="B83" s="86"/>
      <c r="C83" s="89">
        <v>633002</v>
      </c>
      <c r="D83" s="89" t="s">
        <v>302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/>
      <c r="L83" s="89">
        <v>0</v>
      </c>
    </row>
    <row r="84" spans="1:12" ht="12.75">
      <c r="A84" s="86"/>
      <c r="B84" s="86"/>
      <c r="C84" s="89">
        <v>637</v>
      </c>
      <c r="D84" s="89" t="s">
        <v>117</v>
      </c>
      <c r="E84" s="89">
        <f aca="true" t="shared" si="17" ref="E84:L84">SUM(E85)</f>
        <v>240</v>
      </c>
      <c r="F84" s="89">
        <f t="shared" si="17"/>
        <v>148</v>
      </c>
      <c r="G84" s="89">
        <v>0</v>
      </c>
      <c r="H84" s="89">
        <f t="shared" si="17"/>
        <v>0</v>
      </c>
      <c r="I84" s="89">
        <v>0</v>
      </c>
      <c r="J84" s="89">
        <f t="shared" si="17"/>
        <v>0</v>
      </c>
      <c r="K84" s="89">
        <v>0</v>
      </c>
      <c r="L84" s="89">
        <f t="shared" si="17"/>
        <v>0</v>
      </c>
    </row>
    <row r="85" spans="1:12" ht="12.75" hidden="1">
      <c r="A85" s="86"/>
      <c r="B85" s="86"/>
      <c r="C85" s="89">
        <v>637027</v>
      </c>
      <c r="D85" s="89" t="s">
        <v>197</v>
      </c>
      <c r="E85" s="89">
        <v>240</v>
      </c>
      <c r="F85" s="89">
        <v>148</v>
      </c>
      <c r="G85" s="89">
        <v>0</v>
      </c>
      <c r="H85" s="89">
        <v>0</v>
      </c>
      <c r="I85" s="89">
        <v>0</v>
      </c>
      <c r="J85" s="89">
        <v>0</v>
      </c>
      <c r="K85" s="89"/>
      <c r="L85" s="89">
        <v>0</v>
      </c>
    </row>
    <row r="86" spans="1:12" ht="12.75">
      <c r="A86" s="86"/>
      <c r="B86" s="86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1:12" ht="18">
      <c r="A87" s="86"/>
      <c r="B87" s="86"/>
      <c r="C87" s="89"/>
      <c r="D87" s="95" t="s">
        <v>136</v>
      </c>
      <c r="E87" s="95">
        <f aca="true" t="shared" si="18" ref="E87:K87">SUM(E75+E68+E60+E34+E5)</f>
        <v>46753</v>
      </c>
      <c r="F87" s="95">
        <f t="shared" si="18"/>
        <v>52570</v>
      </c>
      <c r="G87" s="95">
        <f t="shared" si="18"/>
        <v>117073</v>
      </c>
      <c r="H87" s="95">
        <f t="shared" si="18"/>
        <v>72850</v>
      </c>
      <c r="I87" s="95">
        <f t="shared" si="18"/>
        <v>86720</v>
      </c>
      <c r="J87" s="95">
        <f t="shared" si="18"/>
        <v>66820</v>
      </c>
      <c r="K87" s="95">
        <f t="shared" si="18"/>
        <v>66940</v>
      </c>
      <c r="L87" s="95">
        <f>SUM(L75+L68+L60+L34+L5)</f>
        <v>67040</v>
      </c>
    </row>
    <row r="88" spans="1:12" ht="12.75">
      <c r="A88" s="86"/>
      <c r="B88" s="86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1:12" ht="12.75">
      <c r="A89" s="86"/>
      <c r="B89" s="86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1:12" ht="38.25">
      <c r="A90" s="83" t="s">
        <v>90</v>
      </c>
      <c r="B90" s="84" t="s">
        <v>93</v>
      </c>
      <c r="C90" s="83" t="s">
        <v>91</v>
      </c>
      <c r="D90" s="83" t="s">
        <v>92</v>
      </c>
      <c r="E90" s="264" t="s">
        <v>251</v>
      </c>
      <c r="F90" s="264"/>
      <c r="G90" s="227"/>
      <c r="H90" s="173"/>
      <c r="I90" s="227"/>
      <c r="J90" s="188"/>
      <c r="K90" s="227"/>
      <c r="L90" s="196"/>
    </row>
    <row r="91" spans="1:12" ht="30">
      <c r="A91" s="107"/>
      <c r="B91" s="108" t="s">
        <v>170</v>
      </c>
      <c r="C91" s="109"/>
      <c r="D91" s="109" t="s">
        <v>171</v>
      </c>
      <c r="E91" s="110">
        <f>SUM(E93+E95+E96)</f>
        <v>1294</v>
      </c>
      <c r="F91" s="110">
        <f>SUM(F93+F95+F96)</f>
        <v>385</v>
      </c>
      <c r="G91" s="110">
        <f>SUM(G93+G95+G96)</f>
        <v>10074</v>
      </c>
      <c r="H91" s="110">
        <f>SUM(H92+H95+H96)</f>
        <v>104000</v>
      </c>
      <c r="I91" s="110">
        <f>SUM(I92+I95+I96)</f>
        <v>104120</v>
      </c>
      <c r="J91" s="110">
        <f>SUM(J92+J95+J96)</f>
        <v>150000</v>
      </c>
      <c r="K91" s="110">
        <f>SUM(K92+K95+K96)</f>
        <v>20000</v>
      </c>
      <c r="L91" s="110">
        <f>SUM(L92+L95+L96)</f>
        <v>0</v>
      </c>
    </row>
    <row r="92" spans="1:12" ht="12.75">
      <c r="A92" s="98">
        <v>41</v>
      </c>
      <c r="B92" s="86"/>
      <c r="C92">
        <v>711</v>
      </c>
      <c r="D92" t="s">
        <v>292</v>
      </c>
      <c r="E92" s="156">
        <v>0</v>
      </c>
      <c r="F92" s="156">
        <v>0</v>
      </c>
      <c r="G92" s="156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</row>
    <row r="93" spans="1:12" ht="12.75">
      <c r="A93" s="98"/>
      <c r="B93" s="86"/>
      <c r="C93" s="89">
        <v>713</v>
      </c>
      <c r="D93" s="89" t="s">
        <v>259</v>
      </c>
      <c r="E93" s="89">
        <f aca="true" t="shared" si="19" ref="E93:L93">SUM(E94)</f>
        <v>1294</v>
      </c>
      <c r="F93" s="89">
        <f t="shared" si="19"/>
        <v>385</v>
      </c>
      <c r="G93" s="89">
        <f t="shared" si="19"/>
        <v>0</v>
      </c>
      <c r="H93" s="89">
        <f t="shared" si="19"/>
        <v>0</v>
      </c>
      <c r="I93" s="89">
        <f t="shared" si="19"/>
        <v>0</v>
      </c>
      <c r="J93" s="89">
        <f t="shared" si="19"/>
        <v>0</v>
      </c>
      <c r="K93" s="89">
        <v>0</v>
      </c>
      <c r="L93" s="89">
        <f t="shared" si="19"/>
        <v>0</v>
      </c>
    </row>
    <row r="94" spans="1:12" ht="12.75">
      <c r="A94" s="86"/>
      <c r="B94" s="86"/>
      <c r="C94" s="89">
        <v>713004</v>
      </c>
      <c r="D94" s="89" t="s">
        <v>260</v>
      </c>
      <c r="E94" s="89">
        <v>1294</v>
      </c>
      <c r="F94" s="89">
        <v>385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</row>
    <row r="95" spans="1:12" ht="12.75">
      <c r="A95" s="86"/>
      <c r="B95" s="86"/>
      <c r="C95" s="89">
        <v>716</v>
      </c>
      <c r="D95" s="89" t="s">
        <v>261</v>
      </c>
      <c r="E95" s="89">
        <v>0</v>
      </c>
      <c r="F95" s="89">
        <v>0</v>
      </c>
      <c r="G95" s="89">
        <v>0</v>
      </c>
      <c r="H95" s="89">
        <v>4000</v>
      </c>
      <c r="I95" s="89">
        <v>4120</v>
      </c>
      <c r="J95" s="89">
        <v>0</v>
      </c>
      <c r="K95" s="89">
        <v>0</v>
      </c>
      <c r="L95" s="89">
        <v>0</v>
      </c>
    </row>
    <row r="96" spans="1:12" ht="12.75">
      <c r="A96" s="86"/>
      <c r="B96" s="86"/>
      <c r="C96" s="89">
        <v>717</v>
      </c>
      <c r="D96" s="89" t="s">
        <v>262</v>
      </c>
      <c r="E96" s="89">
        <f>SUM(E97:E98)</f>
        <v>0</v>
      </c>
      <c r="F96" s="89">
        <f>SUM(F97:F98)</f>
        <v>0</v>
      </c>
      <c r="G96" s="89">
        <f>SUM(G97:G98)</f>
        <v>10074</v>
      </c>
      <c r="H96" s="89">
        <f>SUM(H97:H99)</f>
        <v>100000</v>
      </c>
      <c r="I96" s="89">
        <f>SUM(I97:I99)</f>
        <v>100000</v>
      </c>
      <c r="J96" s="89">
        <f>SUM(J97:J99)</f>
        <v>150000</v>
      </c>
      <c r="K96" s="89">
        <f>SUM(K97:K99)</f>
        <v>20000</v>
      </c>
      <c r="L96" s="89">
        <f>SUM(L97:L98)</f>
        <v>0</v>
      </c>
    </row>
    <row r="97" spans="1:12" ht="12.75">
      <c r="A97" s="86"/>
      <c r="B97" s="86"/>
      <c r="C97" s="89">
        <v>717001</v>
      </c>
      <c r="D97" s="89" t="s">
        <v>263</v>
      </c>
      <c r="E97" s="89">
        <v>0</v>
      </c>
      <c r="F97" s="89">
        <v>0</v>
      </c>
      <c r="G97" s="89">
        <v>10074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</row>
    <row r="98" spans="1:12" ht="12.75">
      <c r="A98" s="86"/>
      <c r="B98" s="86"/>
      <c r="C98" s="89">
        <v>717002</v>
      </c>
      <c r="D98" s="89" t="s">
        <v>264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89">
        <v>0</v>
      </c>
      <c r="K98" s="89">
        <v>20000</v>
      </c>
      <c r="L98" s="89">
        <v>0</v>
      </c>
    </row>
    <row r="99" spans="1:12" ht="12.75">
      <c r="A99" s="86"/>
      <c r="B99" s="86"/>
      <c r="C99" s="89">
        <v>717003</v>
      </c>
      <c r="D99" s="89" t="s">
        <v>258</v>
      </c>
      <c r="E99" s="89">
        <v>0</v>
      </c>
      <c r="F99" s="89">
        <v>0</v>
      </c>
      <c r="G99" s="89">
        <v>0</v>
      </c>
      <c r="H99" s="89">
        <v>100000</v>
      </c>
      <c r="I99" s="89">
        <v>100000</v>
      </c>
      <c r="J99" s="89">
        <v>150000</v>
      </c>
      <c r="K99" s="89">
        <v>0</v>
      </c>
      <c r="L99" s="89">
        <v>0</v>
      </c>
    </row>
    <row r="100" spans="1:12" ht="12.75">
      <c r="A100" s="86"/>
      <c r="B100" s="86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1:12" ht="20.25" customHeight="1">
      <c r="A101" s="120"/>
      <c r="B101" s="112" t="s">
        <v>177</v>
      </c>
      <c r="C101" s="118"/>
      <c r="D101" s="109" t="s">
        <v>178</v>
      </c>
      <c r="E101" s="110">
        <f>SUM(E102+E106+E107)</f>
        <v>315222</v>
      </c>
      <c r="F101" s="110">
        <f>SUM(F102+F106+F107+F104)</f>
        <v>12550</v>
      </c>
      <c r="G101" s="110">
        <f>SUM(G102+G106+G107+G104)</f>
        <v>125376</v>
      </c>
      <c r="H101" s="110">
        <f>SUM(H102+H106+H107)</f>
        <v>0</v>
      </c>
      <c r="I101" s="110">
        <f>SUM(I102+I106+I107)</f>
        <v>0</v>
      </c>
      <c r="J101" s="110">
        <f>SUM(J102+J106+J107)</f>
        <v>0</v>
      </c>
      <c r="K101" s="110">
        <f>SUM(K102+K106+K107)</f>
        <v>0</v>
      </c>
      <c r="L101" s="110">
        <f>SUM(L102+L106+L107)</f>
        <v>0</v>
      </c>
    </row>
    <row r="102" spans="1:12" ht="12.75">
      <c r="A102" s="98">
        <v>41</v>
      </c>
      <c r="B102" s="86"/>
      <c r="C102" s="89">
        <v>711</v>
      </c>
      <c r="D102" s="89" t="s">
        <v>265</v>
      </c>
      <c r="E102" s="89">
        <f>SUM(E103)</f>
        <v>0</v>
      </c>
      <c r="F102" s="89">
        <f>SUM(F103)</f>
        <v>0</v>
      </c>
      <c r="G102" s="89">
        <f>SUM(G103)</f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</row>
    <row r="103" spans="1:12" ht="12.75">
      <c r="A103" s="86"/>
      <c r="B103" s="86"/>
      <c r="C103" s="89">
        <v>711001</v>
      </c>
      <c r="D103" s="89" t="s">
        <v>266</v>
      </c>
      <c r="E103" s="89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</row>
    <row r="104" spans="1:12" ht="12.75">
      <c r="A104" s="86"/>
      <c r="B104" s="86"/>
      <c r="C104" s="89">
        <v>713</v>
      </c>
      <c r="D104" s="89" t="s">
        <v>303</v>
      </c>
      <c r="E104" s="89">
        <v>0</v>
      </c>
      <c r="F104" s="89">
        <f>SUM(F105)</f>
        <v>11100</v>
      </c>
      <c r="G104" s="89">
        <f>SUM(G105)</f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</row>
    <row r="105" spans="1:12" ht="12.75">
      <c r="A105" s="86"/>
      <c r="B105" s="86"/>
      <c r="C105" s="89">
        <v>713004</v>
      </c>
      <c r="D105" s="89" t="s">
        <v>112</v>
      </c>
      <c r="E105" s="89">
        <v>0</v>
      </c>
      <c r="F105" s="89">
        <v>11100</v>
      </c>
      <c r="G105" s="89">
        <v>0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</row>
    <row r="106" spans="1:12" ht="12.75">
      <c r="A106" s="86"/>
      <c r="B106" s="86"/>
      <c r="C106" s="89">
        <v>716</v>
      </c>
      <c r="D106" s="89" t="s">
        <v>274</v>
      </c>
      <c r="E106" s="89">
        <v>403</v>
      </c>
      <c r="F106" s="89">
        <v>930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</row>
    <row r="107" spans="1:12" ht="12.75">
      <c r="A107" s="86"/>
      <c r="B107" s="86"/>
      <c r="C107" s="89">
        <v>717</v>
      </c>
      <c r="D107" s="89" t="s">
        <v>268</v>
      </c>
      <c r="E107" s="89">
        <f aca="true" t="shared" si="20" ref="E107:L107">SUM(E108+E109)</f>
        <v>314819</v>
      </c>
      <c r="F107" s="89">
        <f t="shared" si="20"/>
        <v>520</v>
      </c>
      <c r="G107" s="89">
        <f t="shared" si="20"/>
        <v>125376</v>
      </c>
      <c r="H107" s="89">
        <f t="shared" si="20"/>
        <v>0</v>
      </c>
      <c r="I107" s="89">
        <v>0</v>
      </c>
      <c r="J107" s="89">
        <f t="shared" si="20"/>
        <v>0</v>
      </c>
      <c r="K107" s="89">
        <v>0</v>
      </c>
      <c r="L107" s="89">
        <f t="shared" si="20"/>
        <v>0</v>
      </c>
    </row>
    <row r="108" spans="1:12" ht="12.75">
      <c r="A108" s="86"/>
      <c r="B108" s="86"/>
      <c r="C108" s="89">
        <v>717001</v>
      </c>
      <c r="D108" s="89" t="s">
        <v>263</v>
      </c>
      <c r="E108" s="89">
        <v>11060</v>
      </c>
      <c r="F108" s="89">
        <v>0</v>
      </c>
      <c r="G108" s="89">
        <v>125376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</row>
    <row r="109" spans="1:12" ht="12.75">
      <c r="A109" s="86"/>
      <c r="B109" s="86"/>
      <c r="C109" s="89">
        <v>717002</v>
      </c>
      <c r="D109" s="89" t="s">
        <v>286</v>
      </c>
      <c r="E109" s="161">
        <v>303759</v>
      </c>
      <c r="F109" s="89">
        <v>520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</row>
    <row r="110" spans="1:12" ht="18">
      <c r="A110" s="87"/>
      <c r="B110" s="87"/>
      <c r="C110" s="89"/>
      <c r="D110" s="95" t="s">
        <v>136</v>
      </c>
      <c r="E110" s="95">
        <f aca="true" t="shared" si="21" ref="E110:L110">SUM(E101+E91)</f>
        <v>316516</v>
      </c>
      <c r="F110" s="95">
        <f t="shared" si="21"/>
        <v>12935</v>
      </c>
      <c r="G110" s="95">
        <f t="shared" si="21"/>
        <v>135450</v>
      </c>
      <c r="H110" s="95">
        <f t="shared" si="21"/>
        <v>104000</v>
      </c>
      <c r="I110" s="95">
        <f t="shared" si="21"/>
        <v>104120</v>
      </c>
      <c r="J110" s="95">
        <f t="shared" si="21"/>
        <v>150000</v>
      </c>
      <c r="K110" s="95">
        <f t="shared" si="21"/>
        <v>20000</v>
      </c>
      <c r="L110" s="95">
        <f t="shared" si="21"/>
        <v>0</v>
      </c>
    </row>
  </sheetData>
  <sheetProtection/>
  <mergeCells count="4">
    <mergeCell ref="A1:F1"/>
    <mergeCell ref="A3:D3"/>
    <mergeCell ref="E4:F4"/>
    <mergeCell ref="E90:F9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9.00390625" style="0" customWidth="1"/>
    <col min="2" max="2" width="10.421875" style="0" customWidth="1"/>
    <col min="3" max="3" width="12.57421875" style="0" customWidth="1"/>
    <col min="4" max="4" width="27.140625" style="0" customWidth="1"/>
    <col min="5" max="5" width="10.421875" style="0" customWidth="1"/>
    <col min="6" max="11" width="10.7109375" style="0" customWidth="1"/>
    <col min="12" max="12" width="11.140625" style="0" customWidth="1"/>
  </cols>
  <sheetData>
    <row r="1" spans="1:7" ht="18">
      <c r="A1" s="263" t="s">
        <v>382</v>
      </c>
      <c r="B1" s="263"/>
      <c r="C1" s="263"/>
      <c r="D1" s="263"/>
      <c r="E1" s="263"/>
      <c r="F1" s="263"/>
      <c r="G1" s="137"/>
    </row>
    <row r="2" ht="12.75">
      <c r="B2" s="76"/>
    </row>
    <row r="3" spans="1:12" ht="63.75">
      <c r="A3" s="265" t="s">
        <v>198</v>
      </c>
      <c r="B3" s="265"/>
      <c r="C3" s="265"/>
      <c r="D3" s="265"/>
      <c r="E3" s="81" t="s">
        <v>311</v>
      </c>
      <c r="F3" s="81" t="s">
        <v>335</v>
      </c>
      <c r="G3" s="81" t="s">
        <v>349</v>
      </c>
      <c r="H3" s="81" t="s">
        <v>361</v>
      </c>
      <c r="I3" s="81" t="s">
        <v>350</v>
      </c>
      <c r="J3" s="81" t="s">
        <v>384</v>
      </c>
      <c r="K3" s="81" t="s">
        <v>367</v>
      </c>
      <c r="L3" s="81" t="s">
        <v>366</v>
      </c>
    </row>
    <row r="4" spans="1:12" ht="37.5" customHeight="1">
      <c r="A4" s="83" t="s">
        <v>90</v>
      </c>
      <c r="B4" s="84" t="s">
        <v>93</v>
      </c>
      <c r="C4" s="83" t="s">
        <v>91</v>
      </c>
      <c r="D4" s="83" t="s">
        <v>92</v>
      </c>
      <c r="E4" s="264"/>
      <c r="F4" s="264"/>
      <c r="G4" s="241"/>
      <c r="H4" s="175"/>
      <c r="I4" s="242"/>
      <c r="J4" s="192"/>
      <c r="K4" s="192"/>
      <c r="L4" s="192"/>
    </row>
    <row r="5" spans="1:12" ht="30">
      <c r="A5" s="111"/>
      <c r="B5" s="112" t="s">
        <v>199</v>
      </c>
      <c r="C5" s="109"/>
      <c r="D5" s="109" t="s">
        <v>200</v>
      </c>
      <c r="E5" s="110">
        <f>SUM(E6+E7+E12+E20+E25+E32+E36)</f>
        <v>71057</v>
      </c>
      <c r="F5" s="110">
        <f>SUM(F6+F7+F12+F20+F25+F32+F36)</f>
        <v>78085</v>
      </c>
      <c r="G5" s="110">
        <f>SUM(G6+G7+G12+G20+G25+G32+G36)</f>
        <v>91611</v>
      </c>
      <c r="H5" s="110">
        <f>SUM(H6+H7+H12+H20+H25+H32+H36)</f>
        <v>103910</v>
      </c>
      <c r="I5" s="110">
        <f>SUM(I6+I7+I12+I20+I25+I32+I36)</f>
        <v>104844</v>
      </c>
      <c r="J5" s="110">
        <f>SUM(J6+J7+J12+J20+J25+J32+J36)</f>
        <v>138620</v>
      </c>
      <c r="K5" s="110">
        <f>SUM(K6+K7+K12+K20+K25+K32+K36)</f>
        <v>139600</v>
      </c>
      <c r="L5" s="110">
        <f>SUM(L6+L7+L12+L20+L25+L32+L36)</f>
        <v>140200</v>
      </c>
    </row>
    <row r="6" spans="1:12" ht="12.75">
      <c r="A6" s="98">
        <v>111</v>
      </c>
      <c r="B6" s="86"/>
      <c r="C6" s="89">
        <v>630</v>
      </c>
      <c r="D6" s="89" t="s">
        <v>143</v>
      </c>
      <c r="E6" s="89">
        <v>1845</v>
      </c>
      <c r="F6" s="89">
        <v>1956</v>
      </c>
      <c r="G6" s="89">
        <v>1942</v>
      </c>
      <c r="H6" s="89">
        <v>1200</v>
      </c>
      <c r="I6" s="89">
        <v>2134</v>
      </c>
      <c r="J6" s="89">
        <v>1500</v>
      </c>
      <c r="K6" s="89">
        <v>1500</v>
      </c>
      <c r="L6" s="89">
        <v>1500</v>
      </c>
    </row>
    <row r="7" spans="1:12" ht="12.75">
      <c r="A7" s="98">
        <v>41</v>
      </c>
      <c r="B7" s="86"/>
      <c r="C7" s="89">
        <v>610</v>
      </c>
      <c r="D7" s="89" t="s">
        <v>201</v>
      </c>
      <c r="E7" s="89">
        <f aca="true" t="shared" si="0" ref="E7:J7">SUM(E8:E11)</f>
        <v>45626</v>
      </c>
      <c r="F7" s="89">
        <f t="shared" si="0"/>
        <v>48749</v>
      </c>
      <c r="G7" s="89">
        <f t="shared" si="0"/>
        <v>54761</v>
      </c>
      <c r="H7" s="89">
        <f t="shared" si="0"/>
        <v>62800</v>
      </c>
      <c r="I7" s="89">
        <f t="shared" si="0"/>
        <v>62800</v>
      </c>
      <c r="J7" s="89">
        <f t="shared" si="0"/>
        <v>87500</v>
      </c>
      <c r="K7" s="89">
        <v>88000</v>
      </c>
      <c r="L7" s="89">
        <v>88500</v>
      </c>
    </row>
    <row r="8" spans="1:12" ht="12.75" hidden="1">
      <c r="A8" s="86"/>
      <c r="B8" s="86"/>
      <c r="C8" s="89">
        <v>611</v>
      </c>
      <c r="D8" s="89" t="s">
        <v>173</v>
      </c>
      <c r="E8" s="89">
        <v>37244</v>
      </c>
      <c r="F8" s="89">
        <v>39776</v>
      </c>
      <c r="G8" s="89">
        <v>44640</v>
      </c>
      <c r="H8" s="89">
        <v>50000</v>
      </c>
      <c r="I8" s="89">
        <v>50000</v>
      </c>
      <c r="J8" s="89">
        <v>69000</v>
      </c>
      <c r="K8" s="89"/>
      <c r="L8" s="89"/>
    </row>
    <row r="9" spans="1:12" ht="12.75" hidden="1">
      <c r="A9" s="86"/>
      <c r="B9" s="86"/>
      <c r="C9" s="89">
        <v>612001</v>
      </c>
      <c r="D9" s="89" t="s">
        <v>59</v>
      </c>
      <c r="E9" s="89">
        <v>4439</v>
      </c>
      <c r="F9" s="89">
        <v>5053</v>
      </c>
      <c r="G9" s="89">
        <v>5571</v>
      </c>
      <c r="H9" s="89">
        <v>7000</v>
      </c>
      <c r="I9" s="89">
        <v>6600</v>
      </c>
      <c r="J9" s="89">
        <v>10000</v>
      </c>
      <c r="K9" s="89"/>
      <c r="L9" s="89"/>
    </row>
    <row r="10" spans="1:12" ht="12.75" hidden="1">
      <c r="A10" s="86"/>
      <c r="B10" s="86"/>
      <c r="C10" s="89">
        <v>612002</v>
      </c>
      <c r="D10" s="89" t="s">
        <v>202</v>
      </c>
      <c r="E10" s="89">
        <v>1943</v>
      </c>
      <c r="F10" s="89">
        <v>1745</v>
      </c>
      <c r="G10" s="89">
        <v>2400</v>
      </c>
      <c r="H10" s="89">
        <v>3200</v>
      </c>
      <c r="I10" s="89">
        <v>3600</v>
      </c>
      <c r="J10" s="89">
        <v>5000</v>
      </c>
      <c r="K10" s="89"/>
      <c r="L10" s="89"/>
    </row>
    <row r="11" spans="1:12" ht="12.75" hidden="1">
      <c r="A11" s="86"/>
      <c r="B11" s="86"/>
      <c r="C11" s="89">
        <v>614</v>
      </c>
      <c r="D11" s="89" t="s">
        <v>57</v>
      </c>
      <c r="E11" s="89">
        <v>2000</v>
      </c>
      <c r="F11" s="89">
        <v>2175</v>
      </c>
      <c r="G11" s="89">
        <v>2150</v>
      </c>
      <c r="H11" s="89">
        <v>2600</v>
      </c>
      <c r="I11" s="89">
        <v>2600</v>
      </c>
      <c r="J11" s="89">
        <v>3500</v>
      </c>
      <c r="K11" s="89"/>
      <c r="L11" s="89"/>
    </row>
    <row r="12" spans="1:12" ht="12.75">
      <c r="A12" s="86"/>
      <c r="B12" s="86"/>
      <c r="C12" s="89">
        <v>620</v>
      </c>
      <c r="D12" s="89" t="s">
        <v>196</v>
      </c>
      <c r="E12" s="89">
        <f aca="true" t="shared" si="1" ref="E12:J12">SUM(E13:E19)</f>
        <v>15865</v>
      </c>
      <c r="F12" s="89">
        <f t="shared" si="1"/>
        <v>16970</v>
      </c>
      <c r="G12" s="89">
        <f t="shared" si="1"/>
        <v>19127</v>
      </c>
      <c r="H12" s="89">
        <f t="shared" si="1"/>
        <v>23010</v>
      </c>
      <c r="I12" s="89">
        <f t="shared" si="1"/>
        <v>23010</v>
      </c>
      <c r="J12" s="89">
        <f t="shared" si="1"/>
        <v>32350</v>
      </c>
      <c r="K12" s="89">
        <v>32400</v>
      </c>
      <c r="L12" s="89">
        <v>32450</v>
      </c>
    </row>
    <row r="13" spans="1:12" ht="12.75" hidden="1">
      <c r="A13" s="86"/>
      <c r="B13" s="86"/>
      <c r="C13" s="89">
        <v>621</v>
      </c>
      <c r="D13" s="89" t="s">
        <v>97</v>
      </c>
      <c r="E13" s="89">
        <v>4498</v>
      </c>
      <c r="F13" s="89">
        <v>4856</v>
      </c>
      <c r="G13" s="89">
        <v>5473</v>
      </c>
      <c r="H13" s="89">
        <v>6280</v>
      </c>
      <c r="I13" s="89">
        <v>6280</v>
      </c>
      <c r="J13" s="89">
        <v>8750</v>
      </c>
      <c r="K13" s="89"/>
      <c r="L13" s="89"/>
    </row>
    <row r="14" spans="1:12" ht="12.75" hidden="1">
      <c r="A14" s="86"/>
      <c r="B14" s="86"/>
      <c r="C14" s="89">
        <v>625001</v>
      </c>
      <c r="D14" s="89" t="s">
        <v>174</v>
      </c>
      <c r="E14" s="89">
        <v>637</v>
      </c>
      <c r="F14" s="89">
        <v>680</v>
      </c>
      <c r="G14" s="89">
        <v>766</v>
      </c>
      <c r="H14" s="89">
        <v>880</v>
      </c>
      <c r="I14" s="89">
        <v>880</v>
      </c>
      <c r="J14" s="89">
        <v>1300</v>
      </c>
      <c r="K14" s="89"/>
      <c r="L14" s="89"/>
    </row>
    <row r="15" spans="1:12" ht="12.75" hidden="1">
      <c r="A15" s="86"/>
      <c r="B15" s="86"/>
      <c r="C15" s="89">
        <v>625002</v>
      </c>
      <c r="D15" s="89" t="s">
        <v>165</v>
      </c>
      <c r="E15" s="89">
        <v>6379</v>
      </c>
      <c r="F15" s="89">
        <v>6798</v>
      </c>
      <c r="G15" s="89">
        <v>7662</v>
      </c>
      <c r="H15" s="89">
        <v>8700</v>
      </c>
      <c r="I15" s="89">
        <v>8700</v>
      </c>
      <c r="J15" s="89">
        <v>12300</v>
      </c>
      <c r="K15" s="89"/>
      <c r="L15" s="89"/>
    </row>
    <row r="16" spans="1:12" ht="12.75" hidden="1">
      <c r="A16" s="86"/>
      <c r="B16" s="86"/>
      <c r="C16" s="89">
        <v>625003</v>
      </c>
      <c r="D16" s="89" t="s">
        <v>166</v>
      </c>
      <c r="E16" s="89">
        <v>364</v>
      </c>
      <c r="F16" s="89">
        <v>388</v>
      </c>
      <c r="G16" s="89">
        <v>438</v>
      </c>
      <c r="H16" s="89">
        <v>750</v>
      </c>
      <c r="I16" s="89">
        <v>750</v>
      </c>
      <c r="J16" s="89">
        <v>1000</v>
      </c>
      <c r="K16" s="89"/>
      <c r="L16" s="89"/>
    </row>
    <row r="17" spans="1:12" ht="12.75" hidden="1">
      <c r="A17" s="86"/>
      <c r="B17" s="86"/>
      <c r="C17" s="89">
        <v>625004</v>
      </c>
      <c r="D17" s="89" t="s">
        <v>167</v>
      </c>
      <c r="E17" s="89">
        <v>1367</v>
      </c>
      <c r="F17" s="89">
        <v>1456</v>
      </c>
      <c r="G17" s="89">
        <v>1642</v>
      </c>
      <c r="H17" s="89">
        <v>2300</v>
      </c>
      <c r="I17" s="89">
        <v>2300</v>
      </c>
      <c r="J17" s="89">
        <v>3500</v>
      </c>
      <c r="K17" s="89"/>
      <c r="L17" s="89"/>
    </row>
    <row r="18" spans="1:12" ht="12.75" hidden="1">
      <c r="A18" s="86"/>
      <c r="B18" s="86"/>
      <c r="C18" s="89">
        <v>625005</v>
      </c>
      <c r="D18" s="89" t="s">
        <v>81</v>
      </c>
      <c r="E18" s="89">
        <v>456</v>
      </c>
      <c r="F18" s="89">
        <v>485</v>
      </c>
      <c r="G18" s="89">
        <v>547</v>
      </c>
      <c r="H18" s="89">
        <v>900</v>
      </c>
      <c r="I18" s="89">
        <v>900</v>
      </c>
      <c r="J18" s="89">
        <v>1300</v>
      </c>
      <c r="K18" s="89"/>
      <c r="L18" s="89"/>
    </row>
    <row r="19" spans="1:12" ht="12.75" hidden="1">
      <c r="A19" s="86"/>
      <c r="B19" s="86"/>
      <c r="C19" s="89">
        <v>625007</v>
      </c>
      <c r="D19" s="89" t="s">
        <v>99</v>
      </c>
      <c r="E19" s="89">
        <v>2164</v>
      </c>
      <c r="F19" s="89">
        <v>2307</v>
      </c>
      <c r="G19" s="89">
        <v>2599</v>
      </c>
      <c r="H19" s="89">
        <v>3200</v>
      </c>
      <c r="I19" s="89">
        <v>3200</v>
      </c>
      <c r="J19" s="89">
        <v>4200</v>
      </c>
      <c r="K19" s="89"/>
      <c r="L19" s="89"/>
    </row>
    <row r="20" spans="1:12" ht="12.75">
      <c r="A20" s="86"/>
      <c r="B20" s="86"/>
      <c r="C20" s="89">
        <v>632</v>
      </c>
      <c r="D20" s="89" t="s">
        <v>102</v>
      </c>
      <c r="E20" s="89">
        <f aca="true" t="shared" si="2" ref="E20:J20">SUM(E21:E24)</f>
        <v>4391</v>
      </c>
      <c r="F20" s="89">
        <f t="shared" si="2"/>
        <v>4888</v>
      </c>
      <c r="G20" s="89">
        <f t="shared" si="2"/>
        <v>5950</v>
      </c>
      <c r="H20" s="89">
        <f t="shared" si="2"/>
        <v>7250</v>
      </c>
      <c r="I20" s="89">
        <f t="shared" si="2"/>
        <v>7250</v>
      </c>
      <c r="J20" s="89">
        <f t="shared" si="2"/>
        <v>7370</v>
      </c>
      <c r="K20" s="89">
        <v>7400</v>
      </c>
      <c r="L20" s="89">
        <v>7450</v>
      </c>
    </row>
    <row r="21" spans="1:12" ht="12.75" hidden="1">
      <c r="A21" s="86"/>
      <c r="B21" s="86"/>
      <c r="C21" s="89">
        <v>632001</v>
      </c>
      <c r="D21" s="89" t="s">
        <v>103</v>
      </c>
      <c r="E21" s="89">
        <v>3631</v>
      </c>
      <c r="F21" s="89">
        <v>3837</v>
      </c>
      <c r="G21" s="89">
        <v>4861</v>
      </c>
      <c r="H21" s="89">
        <v>6000</v>
      </c>
      <c r="I21" s="89">
        <v>6000</v>
      </c>
      <c r="J21" s="89">
        <v>6000</v>
      </c>
      <c r="K21" s="89"/>
      <c r="L21" s="89"/>
    </row>
    <row r="22" spans="1:12" ht="12.75" hidden="1">
      <c r="A22" s="86"/>
      <c r="B22" s="86"/>
      <c r="C22" s="89">
        <v>632002</v>
      </c>
      <c r="D22" s="89" t="s">
        <v>61</v>
      </c>
      <c r="E22" s="89">
        <v>520</v>
      </c>
      <c r="F22" s="89">
        <v>754</v>
      </c>
      <c r="G22" s="89">
        <v>728</v>
      </c>
      <c r="H22" s="89">
        <v>850</v>
      </c>
      <c r="I22" s="89">
        <v>850</v>
      </c>
      <c r="J22" s="89">
        <v>1000</v>
      </c>
      <c r="K22" s="89"/>
      <c r="L22" s="89"/>
    </row>
    <row r="23" spans="1:12" ht="12.75" hidden="1">
      <c r="A23" s="86"/>
      <c r="B23" s="86"/>
      <c r="C23" s="89">
        <v>632005</v>
      </c>
      <c r="D23" s="89" t="s">
        <v>316</v>
      </c>
      <c r="E23" s="89">
        <v>0</v>
      </c>
      <c r="F23" s="89">
        <v>277</v>
      </c>
      <c r="G23" s="89">
        <v>361</v>
      </c>
      <c r="H23" s="89">
        <v>350</v>
      </c>
      <c r="I23" s="89">
        <v>350</v>
      </c>
      <c r="J23" s="89">
        <v>350</v>
      </c>
      <c r="K23" s="89"/>
      <c r="L23" s="89"/>
    </row>
    <row r="24" spans="1:12" ht="12.75" hidden="1">
      <c r="A24" s="86"/>
      <c r="B24" s="86"/>
      <c r="C24" s="89">
        <v>632003</v>
      </c>
      <c r="D24" s="89" t="s">
        <v>315</v>
      </c>
      <c r="E24" s="89">
        <v>240</v>
      </c>
      <c r="F24" s="89">
        <v>20</v>
      </c>
      <c r="G24" s="89">
        <v>0</v>
      </c>
      <c r="H24" s="89">
        <v>50</v>
      </c>
      <c r="I24" s="89">
        <v>50</v>
      </c>
      <c r="J24" s="89">
        <v>20</v>
      </c>
      <c r="K24" s="89"/>
      <c r="L24" s="89"/>
    </row>
    <row r="25" spans="1:12" ht="12.75">
      <c r="A25" s="86"/>
      <c r="B25" s="86"/>
      <c r="C25" s="89">
        <v>633</v>
      </c>
      <c r="D25" s="89" t="s">
        <v>104</v>
      </c>
      <c r="E25" s="89">
        <f aca="true" t="shared" si="3" ref="E25:J25">SUM(E26:E31)</f>
        <v>2639</v>
      </c>
      <c r="F25" s="89">
        <f t="shared" si="3"/>
        <v>3379</v>
      </c>
      <c r="G25" s="89">
        <f t="shared" si="3"/>
        <v>3329</v>
      </c>
      <c r="H25" s="89">
        <f t="shared" si="3"/>
        <v>5000</v>
      </c>
      <c r="I25" s="89">
        <f t="shared" si="3"/>
        <v>5000</v>
      </c>
      <c r="J25" s="89">
        <f t="shared" si="3"/>
        <v>4600</v>
      </c>
      <c r="K25" s="89">
        <v>5000</v>
      </c>
      <c r="L25" s="89">
        <v>5000</v>
      </c>
    </row>
    <row r="26" spans="1:12" ht="12.75" hidden="1">
      <c r="A26" s="86"/>
      <c r="B26" s="86"/>
      <c r="C26" s="89">
        <v>633001</v>
      </c>
      <c r="D26" s="89" t="s">
        <v>231</v>
      </c>
      <c r="E26" s="89">
        <v>0</v>
      </c>
      <c r="F26" s="89">
        <v>0</v>
      </c>
      <c r="G26" s="89">
        <v>332</v>
      </c>
      <c r="H26" s="89">
        <v>400</v>
      </c>
      <c r="I26" s="89">
        <v>400</v>
      </c>
      <c r="J26" s="89">
        <v>0</v>
      </c>
      <c r="K26" s="89"/>
      <c r="L26" s="89"/>
    </row>
    <row r="27" spans="1:12" ht="12.75" hidden="1">
      <c r="A27" s="86"/>
      <c r="B27" s="86"/>
      <c r="C27" s="89">
        <v>633004</v>
      </c>
      <c r="D27" s="89" t="s">
        <v>232</v>
      </c>
      <c r="E27" s="89">
        <v>0</v>
      </c>
      <c r="F27" s="89">
        <v>0</v>
      </c>
      <c r="G27" s="89">
        <v>0</v>
      </c>
      <c r="H27" s="89">
        <v>500</v>
      </c>
      <c r="I27" s="89">
        <v>500</v>
      </c>
      <c r="J27" s="89">
        <v>500</v>
      </c>
      <c r="K27" s="89"/>
      <c r="L27" s="89"/>
    </row>
    <row r="28" spans="1:12" ht="12.75" hidden="1">
      <c r="A28" s="86"/>
      <c r="B28" s="86"/>
      <c r="C28" s="89">
        <v>633006</v>
      </c>
      <c r="D28" s="89" t="s">
        <v>58</v>
      </c>
      <c r="E28" s="89">
        <v>2242</v>
      </c>
      <c r="F28" s="122">
        <v>2816</v>
      </c>
      <c r="G28" s="122">
        <v>2458</v>
      </c>
      <c r="H28" s="122">
        <v>3000</v>
      </c>
      <c r="I28" s="122">
        <v>3000</v>
      </c>
      <c r="J28" s="122">
        <v>3000</v>
      </c>
      <c r="K28" s="122"/>
      <c r="L28" s="122"/>
    </row>
    <row r="29" spans="1:12" ht="12.75" hidden="1">
      <c r="A29" s="86"/>
      <c r="B29" s="86"/>
      <c r="C29" s="89">
        <v>633009</v>
      </c>
      <c r="D29" s="89" t="s">
        <v>62</v>
      </c>
      <c r="E29" s="89">
        <v>298</v>
      </c>
      <c r="F29" s="122">
        <v>319</v>
      </c>
      <c r="G29" s="122">
        <v>146</v>
      </c>
      <c r="H29" s="122">
        <v>400</v>
      </c>
      <c r="I29" s="122">
        <v>400</v>
      </c>
      <c r="J29" s="122">
        <v>400</v>
      </c>
      <c r="K29" s="122"/>
      <c r="L29" s="122"/>
    </row>
    <row r="30" spans="1:12" ht="12.75" hidden="1">
      <c r="A30" s="86"/>
      <c r="B30" s="86"/>
      <c r="C30" s="89">
        <v>633013</v>
      </c>
      <c r="D30" s="89" t="s">
        <v>229</v>
      </c>
      <c r="E30" s="89">
        <v>0</v>
      </c>
      <c r="F30" s="122">
        <v>0</v>
      </c>
      <c r="G30" s="122">
        <v>0</v>
      </c>
      <c r="H30" s="122">
        <v>300</v>
      </c>
      <c r="I30" s="122">
        <v>300</v>
      </c>
      <c r="J30" s="122">
        <v>300</v>
      </c>
      <c r="K30" s="122"/>
      <c r="L30" s="122"/>
    </row>
    <row r="31" spans="1:12" ht="12.75" hidden="1">
      <c r="A31" s="86"/>
      <c r="B31" s="86"/>
      <c r="C31" s="89">
        <v>633010</v>
      </c>
      <c r="D31" s="89" t="s">
        <v>203</v>
      </c>
      <c r="E31" s="89">
        <v>99</v>
      </c>
      <c r="F31" s="122">
        <v>244</v>
      </c>
      <c r="G31" s="122">
        <v>393</v>
      </c>
      <c r="H31" s="122">
        <v>400</v>
      </c>
      <c r="I31" s="122">
        <v>400</v>
      </c>
      <c r="J31" s="122">
        <v>400</v>
      </c>
      <c r="K31" s="122"/>
      <c r="L31" s="122"/>
    </row>
    <row r="32" spans="1:12" ht="12.75">
      <c r="A32" s="86"/>
      <c r="B32" s="86"/>
      <c r="C32" s="89">
        <v>635</v>
      </c>
      <c r="D32" s="89" t="s">
        <v>110</v>
      </c>
      <c r="E32" s="89">
        <f aca="true" t="shared" si="4" ref="E32:J32">SUM(E33:E35)</f>
        <v>21</v>
      </c>
      <c r="F32" s="89">
        <f t="shared" si="4"/>
        <v>14</v>
      </c>
      <c r="G32" s="89">
        <f t="shared" si="4"/>
        <v>2687</v>
      </c>
      <c r="H32" s="122">
        <f t="shared" si="4"/>
        <v>1800</v>
      </c>
      <c r="I32" s="122">
        <f t="shared" si="4"/>
        <v>1800</v>
      </c>
      <c r="J32" s="122">
        <f t="shared" si="4"/>
        <v>1800</v>
      </c>
      <c r="K32" s="122">
        <v>1800</v>
      </c>
      <c r="L32" s="122">
        <v>1800</v>
      </c>
    </row>
    <row r="33" spans="1:12" ht="12.75" hidden="1">
      <c r="A33" s="86"/>
      <c r="B33" s="86"/>
      <c r="C33" s="89">
        <v>635006</v>
      </c>
      <c r="D33" s="89" t="s">
        <v>113</v>
      </c>
      <c r="E33" s="89">
        <v>0</v>
      </c>
      <c r="F33" s="122">
        <v>0</v>
      </c>
      <c r="G33" s="122">
        <v>2008</v>
      </c>
      <c r="H33" s="122">
        <v>1000</v>
      </c>
      <c r="I33" s="122">
        <v>1000</v>
      </c>
      <c r="J33" s="122">
        <v>1000</v>
      </c>
      <c r="K33" s="122"/>
      <c r="L33" s="122"/>
    </row>
    <row r="34" spans="1:12" ht="12.75" hidden="1">
      <c r="A34" s="86"/>
      <c r="B34" s="86"/>
      <c r="C34" s="89">
        <v>635002</v>
      </c>
      <c r="D34" s="89" t="s">
        <v>299</v>
      </c>
      <c r="E34" s="89">
        <v>0</v>
      </c>
      <c r="F34" s="122">
        <v>0</v>
      </c>
      <c r="G34" s="122">
        <v>679</v>
      </c>
      <c r="H34" s="122">
        <v>300</v>
      </c>
      <c r="I34" s="122">
        <v>300</v>
      </c>
      <c r="J34" s="122">
        <v>300</v>
      </c>
      <c r="K34" s="122"/>
      <c r="L34" s="122"/>
    </row>
    <row r="35" spans="1:12" ht="12.75" hidden="1">
      <c r="A35" s="86"/>
      <c r="B35" s="86"/>
      <c r="C35" s="89">
        <v>635004</v>
      </c>
      <c r="D35" s="89" t="s">
        <v>204</v>
      </c>
      <c r="E35" s="89">
        <v>21</v>
      </c>
      <c r="F35" s="122">
        <v>14</v>
      </c>
      <c r="G35" s="122">
        <v>0</v>
      </c>
      <c r="H35" s="122">
        <v>500</v>
      </c>
      <c r="I35" s="122">
        <v>500</v>
      </c>
      <c r="J35" s="122">
        <v>500</v>
      </c>
      <c r="K35" s="122"/>
      <c r="L35" s="122"/>
    </row>
    <row r="36" spans="1:12" ht="12.75">
      <c r="A36" s="86"/>
      <c r="B36" s="86"/>
      <c r="C36" s="89">
        <v>637</v>
      </c>
      <c r="D36" s="89" t="s">
        <v>117</v>
      </c>
      <c r="E36" s="122">
        <f aca="true" t="shared" si="5" ref="E36:J36">SUM(E37:E42)</f>
        <v>670</v>
      </c>
      <c r="F36" s="122">
        <f t="shared" si="5"/>
        <v>2129</v>
      </c>
      <c r="G36" s="122">
        <f t="shared" si="5"/>
        <v>3815</v>
      </c>
      <c r="H36" s="122">
        <f t="shared" si="5"/>
        <v>2850</v>
      </c>
      <c r="I36" s="122">
        <f t="shared" si="5"/>
        <v>2850</v>
      </c>
      <c r="J36" s="122">
        <f t="shared" si="5"/>
        <v>3500</v>
      </c>
      <c r="K36" s="122">
        <v>3500</v>
      </c>
      <c r="L36" s="122">
        <v>3500</v>
      </c>
    </row>
    <row r="37" spans="1:12" ht="12.75" hidden="1">
      <c r="A37" s="86"/>
      <c r="B37" s="86"/>
      <c r="C37" s="89">
        <v>637001</v>
      </c>
      <c r="D37" s="89" t="s">
        <v>213</v>
      </c>
      <c r="E37" s="89">
        <v>0</v>
      </c>
      <c r="F37" s="122">
        <v>0</v>
      </c>
      <c r="G37" s="122">
        <v>0</v>
      </c>
      <c r="H37" s="122">
        <v>100</v>
      </c>
      <c r="I37" s="122">
        <v>100</v>
      </c>
      <c r="J37" s="122">
        <v>100</v>
      </c>
      <c r="K37" s="122"/>
      <c r="L37" s="122"/>
    </row>
    <row r="38" spans="1:12" ht="12.75" hidden="1">
      <c r="A38" s="86"/>
      <c r="B38" s="86"/>
      <c r="C38" s="89">
        <v>637002</v>
      </c>
      <c r="D38" s="89" t="s">
        <v>181</v>
      </c>
      <c r="E38" s="89">
        <v>150</v>
      </c>
      <c r="F38" s="122">
        <v>454</v>
      </c>
      <c r="G38" s="122">
        <v>505</v>
      </c>
      <c r="H38" s="122">
        <v>800</v>
      </c>
      <c r="I38" s="122">
        <v>800</v>
      </c>
      <c r="J38" s="122">
        <v>900</v>
      </c>
      <c r="K38" s="122"/>
      <c r="L38" s="122"/>
    </row>
    <row r="39" spans="1:12" ht="12.75" hidden="1">
      <c r="A39" s="86"/>
      <c r="B39" s="86"/>
      <c r="C39" s="89">
        <v>637004</v>
      </c>
      <c r="D39" s="89" t="s">
        <v>63</v>
      </c>
      <c r="E39" s="89">
        <v>215</v>
      </c>
      <c r="F39" s="122">
        <v>1385</v>
      </c>
      <c r="G39" s="122">
        <v>3282</v>
      </c>
      <c r="H39" s="122">
        <v>1000</v>
      </c>
      <c r="I39" s="122">
        <v>1400</v>
      </c>
      <c r="J39" s="122">
        <v>2000</v>
      </c>
      <c r="K39" s="122"/>
      <c r="L39" s="122"/>
    </row>
    <row r="40" spans="1:12" ht="12.75" hidden="1">
      <c r="A40" s="86"/>
      <c r="B40" s="86"/>
      <c r="C40" s="89">
        <v>637012</v>
      </c>
      <c r="D40" s="89" t="s">
        <v>122</v>
      </c>
      <c r="E40" s="89">
        <v>0</v>
      </c>
      <c r="F40" s="122">
        <v>0</v>
      </c>
      <c r="G40" s="122">
        <v>4</v>
      </c>
      <c r="H40" s="122">
        <v>50</v>
      </c>
      <c r="I40" s="122">
        <v>50</v>
      </c>
      <c r="J40" s="122">
        <v>0</v>
      </c>
      <c r="K40" s="122"/>
      <c r="L40" s="122"/>
    </row>
    <row r="41" spans="1:12" ht="12.75" hidden="1">
      <c r="A41" s="86"/>
      <c r="B41" s="86"/>
      <c r="C41" s="89">
        <v>637014</v>
      </c>
      <c r="D41" s="89" t="s">
        <v>65</v>
      </c>
      <c r="E41" s="89">
        <v>305</v>
      </c>
      <c r="F41" s="122">
        <v>290</v>
      </c>
      <c r="G41" s="122">
        <v>24</v>
      </c>
      <c r="H41" s="122">
        <v>400</v>
      </c>
      <c r="I41" s="122">
        <v>0</v>
      </c>
      <c r="J41" s="122">
        <v>0</v>
      </c>
      <c r="K41" s="122"/>
      <c r="L41" s="122"/>
    </row>
    <row r="42" spans="1:12" ht="12.75" hidden="1">
      <c r="A42" s="86"/>
      <c r="B42" s="86"/>
      <c r="C42" s="89">
        <v>637027</v>
      </c>
      <c r="D42" s="89" t="s">
        <v>205</v>
      </c>
      <c r="E42" s="89">
        <v>0</v>
      </c>
      <c r="F42" s="122">
        <v>0</v>
      </c>
      <c r="G42" s="122">
        <v>0</v>
      </c>
      <c r="H42" s="122">
        <v>500</v>
      </c>
      <c r="I42" s="122">
        <v>500</v>
      </c>
      <c r="J42" s="122">
        <v>500</v>
      </c>
      <c r="K42" s="122"/>
      <c r="L42" s="122"/>
    </row>
    <row r="43" spans="1:12" ht="12.75">
      <c r="A43" s="86"/>
      <c r="B43" s="86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2" s="76" customFormat="1" ht="20.25" customHeight="1">
      <c r="A44" s="162"/>
      <c r="B44" s="112" t="s">
        <v>206</v>
      </c>
      <c r="C44" s="163"/>
      <c r="D44" s="164" t="s">
        <v>207</v>
      </c>
      <c r="E44" s="165">
        <f aca="true" t="shared" si="6" ref="E44:K44">SUM(E45+E49+E60+E67+E70+E58)</f>
        <v>24843</v>
      </c>
      <c r="F44" s="165">
        <f t="shared" si="6"/>
        <v>23904</v>
      </c>
      <c r="G44" s="165">
        <f t="shared" si="6"/>
        <v>28927</v>
      </c>
      <c r="H44" s="165">
        <f t="shared" si="6"/>
        <v>31750</v>
      </c>
      <c r="I44" s="165">
        <f t="shared" si="6"/>
        <v>31750</v>
      </c>
      <c r="J44" s="165">
        <f t="shared" si="6"/>
        <v>39740</v>
      </c>
      <c r="K44" s="165">
        <f t="shared" si="6"/>
        <v>39940</v>
      </c>
      <c r="L44" s="165">
        <f>SUM(L45+L49+L60+L67+L70+L58)</f>
        <v>40040</v>
      </c>
    </row>
    <row r="45" spans="1:12" ht="12.75">
      <c r="A45" s="98">
        <v>41</v>
      </c>
      <c r="B45" s="86"/>
      <c r="C45" s="89">
        <v>610</v>
      </c>
      <c r="D45" s="89" t="s">
        <v>208</v>
      </c>
      <c r="E45" s="89">
        <f aca="true" t="shared" si="7" ref="E45:J45">SUM(E46:E48)</f>
        <v>11249</v>
      </c>
      <c r="F45" s="89">
        <f t="shared" si="7"/>
        <v>10907</v>
      </c>
      <c r="G45" s="89">
        <f t="shared" si="7"/>
        <v>13580</v>
      </c>
      <c r="H45" s="89">
        <f t="shared" si="7"/>
        <v>14500</v>
      </c>
      <c r="I45" s="89">
        <f t="shared" si="7"/>
        <v>14500</v>
      </c>
      <c r="J45" s="89">
        <f t="shared" si="7"/>
        <v>20300</v>
      </c>
      <c r="K45" s="89">
        <v>20400</v>
      </c>
      <c r="L45" s="89">
        <v>20500</v>
      </c>
    </row>
    <row r="46" spans="1:12" ht="12.75" hidden="1">
      <c r="A46" s="86"/>
      <c r="B46" s="86"/>
      <c r="C46" s="89">
        <v>611</v>
      </c>
      <c r="D46" s="89" t="s">
        <v>209</v>
      </c>
      <c r="E46" s="89">
        <v>8558</v>
      </c>
      <c r="F46" s="89">
        <v>8361</v>
      </c>
      <c r="G46" s="89">
        <v>9777</v>
      </c>
      <c r="H46" s="89">
        <v>10000</v>
      </c>
      <c r="I46" s="89">
        <v>10000</v>
      </c>
      <c r="J46" s="89">
        <v>15000</v>
      </c>
      <c r="K46" s="89"/>
      <c r="L46" s="89"/>
    </row>
    <row r="47" spans="1:12" ht="12.75" hidden="1">
      <c r="A47" s="86"/>
      <c r="B47" s="86"/>
      <c r="C47" s="89">
        <v>612001</v>
      </c>
      <c r="D47" s="89" t="s">
        <v>59</v>
      </c>
      <c r="E47" s="89">
        <v>2091</v>
      </c>
      <c r="F47" s="89">
        <v>1754</v>
      </c>
      <c r="G47" s="89">
        <v>2903</v>
      </c>
      <c r="H47" s="89">
        <v>3500</v>
      </c>
      <c r="I47" s="89">
        <v>3500</v>
      </c>
      <c r="J47" s="89">
        <v>4300</v>
      </c>
      <c r="K47" s="89"/>
      <c r="L47" s="89"/>
    </row>
    <row r="48" spans="1:12" ht="12.75" hidden="1">
      <c r="A48" s="86"/>
      <c r="B48" s="86"/>
      <c r="C48" s="89">
        <v>614</v>
      </c>
      <c r="D48" s="89" t="s">
        <v>57</v>
      </c>
      <c r="E48" s="89">
        <v>600</v>
      </c>
      <c r="F48" s="89">
        <v>792</v>
      </c>
      <c r="G48" s="89">
        <v>900</v>
      </c>
      <c r="H48" s="89">
        <v>1000</v>
      </c>
      <c r="I48" s="89">
        <v>1000</v>
      </c>
      <c r="J48" s="89">
        <v>1000</v>
      </c>
      <c r="K48" s="89"/>
      <c r="L48" s="89"/>
    </row>
    <row r="49" spans="1:12" ht="12.75">
      <c r="A49" s="86"/>
      <c r="B49" s="86"/>
      <c r="C49" s="89">
        <v>620</v>
      </c>
      <c r="D49" s="89" t="s">
        <v>210</v>
      </c>
      <c r="E49" s="89">
        <f aca="true" t="shared" si="8" ref="E49:J49">SUM(E50:E57)</f>
        <v>3943</v>
      </c>
      <c r="F49" s="89">
        <f t="shared" si="8"/>
        <v>3805</v>
      </c>
      <c r="G49" s="89">
        <f t="shared" si="8"/>
        <v>4774</v>
      </c>
      <c r="H49" s="89">
        <f t="shared" si="8"/>
        <v>6210</v>
      </c>
      <c r="I49" s="89">
        <f t="shared" si="8"/>
        <v>6210</v>
      </c>
      <c r="J49" s="89">
        <f t="shared" si="8"/>
        <v>7800</v>
      </c>
      <c r="K49" s="89">
        <v>7850</v>
      </c>
      <c r="L49" s="89">
        <v>7850</v>
      </c>
    </row>
    <row r="50" spans="1:12" ht="12.75" hidden="1">
      <c r="A50" s="86"/>
      <c r="B50" s="86"/>
      <c r="C50" s="89">
        <v>621</v>
      </c>
      <c r="D50" s="89" t="s">
        <v>97</v>
      </c>
      <c r="E50" s="89">
        <v>1170</v>
      </c>
      <c r="F50" s="89">
        <v>1089</v>
      </c>
      <c r="G50" s="89">
        <v>638</v>
      </c>
      <c r="H50" s="89">
        <v>800</v>
      </c>
      <c r="I50" s="89">
        <v>800</v>
      </c>
      <c r="J50" s="89">
        <v>700</v>
      </c>
      <c r="K50" s="89"/>
      <c r="L50" s="89"/>
    </row>
    <row r="51" spans="1:12" ht="12.75" hidden="1">
      <c r="A51" s="86"/>
      <c r="B51" s="86"/>
      <c r="C51" s="89">
        <v>623</v>
      </c>
      <c r="D51" s="89" t="s">
        <v>341</v>
      </c>
      <c r="E51" s="89">
        <v>0</v>
      </c>
      <c r="F51" s="89">
        <v>0</v>
      </c>
      <c r="G51" s="89">
        <v>728</v>
      </c>
      <c r="H51" s="89">
        <v>1000</v>
      </c>
      <c r="I51" s="89">
        <v>1000</v>
      </c>
      <c r="J51" s="89">
        <v>1400</v>
      </c>
      <c r="K51" s="89"/>
      <c r="L51" s="89"/>
    </row>
    <row r="52" spans="1:12" ht="12.75" hidden="1">
      <c r="A52" s="86"/>
      <c r="B52" s="86"/>
      <c r="C52" s="89">
        <v>625001</v>
      </c>
      <c r="D52" s="89" t="s">
        <v>174</v>
      </c>
      <c r="E52" s="89">
        <v>156</v>
      </c>
      <c r="F52" s="89">
        <v>152</v>
      </c>
      <c r="G52" s="89">
        <v>191</v>
      </c>
      <c r="H52" s="89">
        <v>260</v>
      </c>
      <c r="I52" s="89">
        <v>260</v>
      </c>
      <c r="J52" s="89">
        <v>300</v>
      </c>
      <c r="K52" s="89"/>
      <c r="L52" s="89"/>
    </row>
    <row r="53" spans="1:12" ht="12.75" hidden="1">
      <c r="A53" s="86"/>
      <c r="B53" s="86"/>
      <c r="C53" s="89">
        <v>625002</v>
      </c>
      <c r="D53" s="89" t="s">
        <v>165</v>
      </c>
      <c r="E53" s="89">
        <v>1556</v>
      </c>
      <c r="F53" s="89">
        <v>1525</v>
      </c>
      <c r="G53" s="89">
        <v>1913</v>
      </c>
      <c r="H53" s="89">
        <v>2300</v>
      </c>
      <c r="I53" s="89">
        <v>2300</v>
      </c>
      <c r="J53" s="89">
        <v>2900</v>
      </c>
      <c r="K53" s="89"/>
      <c r="L53" s="89"/>
    </row>
    <row r="54" spans="1:12" ht="12.75" hidden="1">
      <c r="A54" s="86"/>
      <c r="B54" s="86"/>
      <c r="C54" s="89">
        <v>625003</v>
      </c>
      <c r="D54" s="89" t="s">
        <v>79</v>
      </c>
      <c r="E54" s="89">
        <v>89</v>
      </c>
      <c r="F54" s="89">
        <v>87</v>
      </c>
      <c r="G54" s="89">
        <v>109</v>
      </c>
      <c r="H54" s="89">
        <v>200</v>
      </c>
      <c r="I54" s="89">
        <v>200</v>
      </c>
      <c r="J54" s="89">
        <v>250</v>
      </c>
      <c r="K54" s="89"/>
      <c r="L54" s="89"/>
    </row>
    <row r="55" spans="1:12" ht="12.75" hidden="1">
      <c r="A55" s="86"/>
      <c r="B55" s="86"/>
      <c r="C55" s="89">
        <v>625004</v>
      </c>
      <c r="D55" s="89" t="s">
        <v>167</v>
      </c>
      <c r="E55" s="89">
        <v>333</v>
      </c>
      <c r="F55" s="89">
        <v>327</v>
      </c>
      <c r="G55" s="89">
        <v>410</v>
      </c>
      <c r="H55" s="89">
        <v>600</v>
      </c>
      <c r="I55" s="89">
        <v>600</v>
      </c>
      <c r="J55" s="89">
        <v>800</v>
      </c>
      <c r="K55" s="89"/>
      <c r="L55" s="89"/>
    </row>
    <row r="56" spans="1:12" ht="12.75" hidden="1">
      <c r="A56" s="86"/>
      <c r="B56" s="86"/>
      <c r="C56" s="89">
        <v>625005</v>
      </c>
      <c r="D56" s="89" t="s">
        <v>81</v>
      </c>
      <c r="E56" s="89">
        <v>111</v>
      </c>
      <c r="F56" s="89">
        <v>108</v>
      </c>
      <c r="G56" s="89">
        <v>136</v>
      </c>
      <c r="H56" s="89">
        <v>300</v>
      </c>
      <c r="I56" s="89">
        <v>300</v>
      </c>
      <c r="J56" s="89">
        <v>450</v>
      </c>
      <c r="K56" s="89"/>
      <c r="L56" s="89"/>
    </row>
    <row r="57" spans="1:12" ht="12.75" hidden="1">
      <c r="A57" s="86"/>
      <c r="B57" s="86"/>
      <c r="C57" s="89">
        <v>625007</v>
      </c>
      <c r="D57" s="89" t="s">
        <v>99</v>
      </c>
      <c r="E57" s="89">
        <v>528</v>
      </c>
      <c r="F57" s="89">
        <v>517</v>
      </c>
      <c r="G57" s="89">
        <v>649</v>
      </c>
      <c r="H57" s="89">
        <v>750</v>
      </c>
      <c r="I57" s="89">
        <v>750</v>
      </c>
      <c r="J57" s="89">
        <v>1000</v>
      </c>
      <c r="K57" s="89"/>
      <c r="L57" s="89"/>
    </row>
    <row r="58" spans="1:12" ht="12.75">
      <c r="A58" s="86"/>
      <c r="B58" s="86"/>
      <c r="C58" s="89">
        <v>631</v>
      </c>
      <c r="D58" s="89" t="s">
        <v>320</v>
      </c>
      <c r="E58" s="89">
        <f aca="true" t="shared" si="9" ref="E58:J58">E59</f>
        <v>0</v>
      </c>
      <c r="F58" s="89">
        <f t="shared" si="9"/>
        <v>0</v>
      </c>
      <c r="G58" s="89">
        <f t="shared" si="9"/>
        <v>9</v>
      </c>
      <c r="H58" s="89">
        <f t="shared" si="9"/>
        <v>20</v>
      </c>
      <c r="I58" s="89">
        <f t="shared" si="9"/>
        <v>20</v>
      </c>
      <c r="J58" s="89">
        <f t="shared" si="9"/>
        <v>20</v>
      </c>
      <c r="K58" s="89">
        <v>20</v>
      </c>
      <c r="L58" s="89">
        <v>20</v>
      </c>
    </row>
    <row r="59" spans="1:12" ht="12.75" hidden="1">
      <c r="A59" s="86"/>
      <c r="B59" s="86"/>
      <c r="C59" s="89">
        <v>631001</v>
      </c>
      <c r="D59" s="89" t="s">
        <v>321</v>
      </c>
      <c r="E59" s="89">
        <v>0</v>
      </c>
      <c r="F59" s="89">
        <v>0</v>
      </c>
      <c r="G59" s="89">
        <v>9</v>
      </c>
      <c r="H59" s="89">
        <v>20</v>
      </c>
      <c r="I59" s="89">
        <v>20</v>
      </c>
      <c r="J59" s="89">
        <v>20</v>
      </c>
      <c r="K59" s="89"/>
      <c r="L59" s="89"/>
    </row>
    <row r="60" spans="1:12" ht="12.75">
      <c r="A60" s="86" t="s">
        <v>380</v>
      </c>
      <c r="B60" s="86"/>
      <c r="C60" s="89">
        <v>633</v>
      </c>
      <c r="D60" s="89" t="s">
        <v>104</v>
      </c>
      <c r="E60" s="89">
        <f aca="true" t="shared" si="10" ref="E60:J60">SUM(E61:E66)</f>
        <v>9482</v>
      </c>
      <c r="F60" s="89">
        <f t="shared" si="10"/>
        <v>9005</v>
      </c>
      <c r="G60" s="89">
        <f t="shared" si="10"/>
        <v>10160</v>
      </c>
      <c r="H60" s="89">
        <f t="shared" si="10"/>
        <v>9650</v>
      </c>
      <c r="I60" s="89">
        <f t="shared" si="10"/>
        <v>9650</v>
      </c>
      <c r="J60" s="89">
        <f t="shared" si="10"/>
        <v>10250</v>
      </c>
      <c r="K60" s="89">
        <v>10300</v>
      </c>
      <c r="L60" s="89">
        <v>10300</v>
      </c>
    </row>
    <row r="61" spans="1:12" ht="12.75" hidden="1">
      <c r="A61" s="86"/>
      <c r="B61" s="86"/>
      <c r="C61" s="89">
        <v>633002</v>
      </c>
      <c r="D61" s="89" t="s">
        <v>233</v>
      </c>
      <c r="E61" s="89">
        <v>0</v>
      </c>
      <c r="F61" s="89">
        <v>0</v>
      </c>
      <c r="G61" s="89">
        <v>392</v>
      </c>
      <c r="H61" s="89">
        <v>0</v>
      </c>
      <c r="I61" s="89">
        <v>0</v>
      </c>
      <c r="J61" s="89">
        <v>0</v>
      </c>
      <c r="K61" s="89"/>
      <c r="L61" s="89"/>
    </row>
    <row r="62" spans="1:12" ht="12.75" hidden="1">
      <c r="A62" s="86"/>
      <c r="B62" s="86"/>
      <c r="C62" s="89">
        <v>633004</v>
      </c>
      <c r="D62" s="89" t="s">
        <v>106</v>
      </c>
      <c r="E62" s="89">
        <v>254</v>
      </c>
      <c r="F62" s="122">
        <v>755</v>
      </c>
      <c r="G62" s="122">
        <v>397</v>
      </c>
      <c r="H62" s="122">
        <v>1000</v>
      </c>
      <c r="I62" s="122">
        <v>900</v>
      </c>
      <c r="J62" s="122">
        <v>500</v>
      </c>
      <c r="K62" s="122"/>
      <c r="L62" s="122"/>
    </row>
    <row r="63" spans="1:12" ht="12.75" hidden="1">
      <c r="A63" s="86"/>
      <c r="B63" s="86"/>
      <c r="C63" s="89">
        <v>633006</v>
      </c>
      <c r="D63" s="89" t="s">
        <v>58</v>
      </c>
      <c r="E63" s="89">
        <v>183</v>
      </c>
      <c r="F63" s="122">
        <v>495</v>
      </c>
      <c r="G63" s="122">
        <v>396</v>
      </c>
      <c r="H63" s="122">
        <v>400</v>
      </c>
      <c r="I63" s="122">
        <v>500</v>
      </c>
      <c r="J63" s="122">
        <v>500</v>
      </c>
      <c r="K63" s="122"/>
      <c r="L63" s="122"/>
    </row>
    <row r="64" spans="1:12" ht="12.75" hidden="1">
      <c r="A64" s="86"/>
      <c r="B64" s="86"/>
      <c r="C64" s="89">
        <v>633010</v>
      </c>
      <c r="D64" s="89" t="s">
        <v>163</v>
      </c>
      <c r="E64" s="89">
        <v>99</v>
      </c>
      <c r="F64" s="122">
        <v>100</v>
      </c>
      <c r="G64" s="122">
        <v>83</v>
      </c>
      <c r="H64" s="122">
        <v>150</v>
      </c>
      <c r="I64" s="122">
        <v>150</v>
      </c>
      <c r="J64" s="122">
        <v>150</v>
      </c>
      <c r="K64" s="122"/>
      <c r="L64" s="122"/>
    </row>
    <row r="65" spans="1:12" ht="12.75" hidden="1">
      <c r="A65" s="86"/>
      <c r="B65" s="86"/>
      <c r="C65" s="89">
        <v>633009</v>
      </c>
      <c r="D65" s="89" t="s">
        <v>62</v>
      </c>
      <c r="E65" s="89">
        <v>0</v>
      </c>
      <c r="F65" s="122">
        <v>0</v>
      </c>
      <c r="G65" s="122">
        <v>98</v>
      </c>
      <c r="H65" s="122">
        <v>100</v>
      </c>
      <c r="I65" s="122">
        <v>100</v>
      </c>
      <c r="J65" s="122">
        <v>100</v>
      </c>
      <c r="K65" s="122"/>
      <c r="L65" s="122"/>
    </row>
    <row r="66" spans="1:12" ht="12.75" hidden="1">
      <c r="A66" s="243" t="s">
        <v>373</v>
      </c>
      <c r="B66" s="86"/>
      <c r="C66" s="89">
        <v>633011</v>
      </c>
      <c r="D66" s="89" t="s">
        <v>318</v>
      </c>
      <c r="E66" s="89">
        <v>8946</v>
      </c>
      <c r="F66" s="122">
        <v>7655</v>
      </c>
      <c r="G66" s="122">
        <v>8794</v>
      </c>
      <c r="H66" s="122">
        <v>8000</v>
      </c>
      <c r="I66" s="122">
        <v>8000</v>
      </c>
      <c r="J66" s="122">
        <v>9000</v>
      </c>
      <c r="K66" s="122"/>
      <c r="L66" s="122"/>
    </row>
    <row r="67" spans="1:12" ht="12.75">
      <c r="A67" s="86"/>
      <c r="B67" s="86"/>
      <c r="C67" s="89">
        <v>635</v>
      </c>
      <c r="D67" s="89" t="s">
        <v>110</v>
      </c>
      <c r="E67" s="89">
        <f aca="true" t="shared" si="11" ref="E67:J67">SUM(E68:E69)</f>
        <v>39</v>
      </c>
      <c r="F67" s="89">
        <f t="shared" si="11"/>
        <v>39</v>
      </c>
      <c r="G67" s="89">
        <f t="shared" si="11"/>
        <v>39</v>
      </c>
      <c r="H67" s="122">
        <f t="shared" si="11"/>
        <v>600</v>
      </c>
      <c r="I67" s="122">
        <f t="shared" si="11"/>
        <v>600</v>
      </c>
      <c r="J67" s="122">
        <f t="shared" si="11"/>
        <v>600</v>
      </c>
      <c r="K67" s="122">
        <v>600</v>
      </c>
      <c r="L67" s="122">
        <v>600</v>
      </c>
    </row>
    <row r="68" spans="1:12" ht="12.75" hidden="1">
      <c r="A68" s="86"/>
      <c r="B68" s="86"/>
      <c r="C68" s="89">
        <v>635004</v>
      </c>
      <c r="D68" s="89" t="s">
        <v>211</v>
      </c>
      <c r="E68" s="89">
        <v>0</v>
      </c>
      <c r="F68" s="122">
        <v>0</v>
      </c>
      <c r="G68" s="122">
        <v>0</v>
      </c>
      <c r="H68" s="122">
        <v>500</v>
      </c>
      <c r="I68" s="122">
        <v>500</v>
      </c>
      <c r="J68" s="122">
        <v>500</v>
      </c>
      <c r="K68" s="122"/>
      <c r="L68" s="122"/>
    </row>
    <row r="69" spans="1:12" ht="12.75" hidden="1">
      <c r="A69" s="86"/>
      <c r="B69" s="86"/>
      <c r="C69" s="89">
        <v>635009</v>
      </c>
      <c r="D69" s="89" t="s">
        <v>212</v>
      </c>
      <c r="E69" s="89">
        <v>39</v>
      </c>
      <c r="F69" s="122">
        <v>39</v>
      </c>
      <c r="G69" s="122">
        <v>39</v>
      </c>
      <c r="H69" s="122">
        <v>100</v>
      </c>
      <c r="I69" s="122">
        <v>100</v>
      </c>
      <c r="J69" s="122">
        <v>100</v>
      </c>
      <c r="K69" s="122"/>
      <c r="L69" s="122"/>
    </row>
    <row r="70" spans="1:12" ht="12.75">
      <c r="A70" s="256" t="s">
        <v>381</v>
      </c>
      <c r="B70" s="86"/>
      <c r="C70" s="89">
        <v>637</v>
      </c>
      <c r="D70" s="89" t="s">
        <v>117</v>
      </c>
      <c r="E70" s="89">
        <f aca="true" t="shared" si="12" ref="E70:J70">SUM(E71:E73)</f>
        <v>130</v>
      </c>
      <c r="F70" s="89">
        <f t="shared" si="12"/>
        <v>148</v>
      </c>
      <c r="G70" s="89">
        <f t="shared" si="12"/>
        <v>365</v>
      </c>
      <c r="H70" s="89">
        <f t="shared" si="12"/>
        <v>770</v>
      </c>
      <c r="I70" s="89">
        <f t="shared" si="12"/>
        <v>770</v>
      </c>
      <c r="J70" s="89">
        <f t="shared" si="12"/>
        <v>770</v>
      </c>
      <c r="K70" s="89">
        <v>770</v>
      </c>
      <c r="L70" s="89">
        <v>770</v>
      </c>
    </row>
    <row r="71" spans="1:12" ht="12.75" hidden="1">
      <c r="A71" s="86"/>
      <c r="B71" s="86"/>
      <c r="C71" s="89">
        <v>637004</v>
      </c>
      <c r="D71" s="89" t="s">
        <v>63</v>
      </c>
      <c r="E71" s="89">
        <v>31</v>
      </c>
      <c r="F71" s="122">
        <v>0</v>
      </c>
      <c r="G71" s="122">
        <v>151</v>
      </c>
      <c r="H71" s="122">
        <v>500</v>
      </c>
      <c r="I71" s="122">
        <v>500</v>
      </c>
      <c r="J71" s="122">
        <v>500</v>
      </c>
      <c r="K71" s="122"/>
      <c r="L71" s="122"/>
    </row>
    <row r="72" spans="1:12" ht="12.75" hidden="1">
      <c r="A72" s="86"/>
      <c r="B72" s="86"/>
      <c r="C72" s="89">
        <v>637001</v>
      </c>
      <c r="D72" s="89" t="s">
        <v>213</v>
      </c>
      <c r="E72" s="89">
        <v>60</v>
      </c>
      <c r="F72" s="122">
        <v>25</v>
      </c>
      <c r="G72" s="122">
        <v>160</v>
      </c>
      <c r="H72" s="122">
        <v>200</v>
      </c>
      <c r="I72" s="122">
        <v>200</v>
      </c>
      <c r="J72" s="122">
        <v>200</v>
      </c>
      <c r="K72" s="122"/>
      <c r="L72" s="122"/>
    </row>
    <row r="73" spans="1:12" ht="12.75" hidden="1">
      <c r="A73" s="243" t="s">
        <v>372</v>
      </c>
      <c r="B73" s="86"/>
      <c r="C73" s="89">
        <v>637012</v>
      </c>
      <c r="D73" s="89" t="s">
        <v>319</v>
      </c>
      <c r="E73" s="89">
        <v>39</v>
      </c>
      <c r="F73" s="122">
        <v>123</v>
      </c>
      <c r="G73" s="122">
        <v>54</v>
      </c>
      <c r="H73" s="122">
        <v>70</v>
      </c>
      <c r="I73" s="122">
        <v>70</v>
      </c>
      <c r="J73" s="122">
        <v>70</v>
      </c>
      <c r="K73" s="122"/>
      <c r="L73" s="122"/>
    </row>
    <row r="74" spans="1:12" ht="12.75">
      <c r="A74" s="86"/>
      <c r="B74" s="86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1:12" ht="18">
      <c r="A75" s="86"/>
      <c r="B75" s="86"/>
      <c r="C75" s="89"/>
      <c r="D75" s="95" t="s">
        <v>136</v>
      </c>
      <c r="E75" s="95">
        <f aca="true" t="shared" si="13" ref="E75:L75">SUM(E44+E5)</f>
        <v>95900</v>
      </c>
      <c r="F75" s="95">
        <f t="shared" si="13"/>
        <v>101989</v>
      </c>
      <c r="G75" s="95">
        <f t="shared" si="13"/>
        <v>120538</v>
      </c>
      <c r="H75" s="95">
        <f t="shared" si="13"/>
        <v>135660</v>
      </c>
      <c r="I75" s="95">
        <f t="shared" si="13"/>
        <v>136594</v>
      </c>
      <c r="J75" s="95">
        <f t="shared" si="13"/>
        <v>178360</v>
      </c>
      <c r="K75" s="95">
        <f t="shared" si="13"/>
        <v>179540</v>
      </c>
      <c r="L75" s="95">
        <f t="shared" si="13"/>
        <v>180240</v>
      </c>
    </row>
    <row r="76" spans="1:12" ht="12.75">
      <c r="A76" s="86"/>
      <c r="B76" s="86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1:12" ht="12.75">
      <c r="A77" s="86"/>
      <c r="B77" s="86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1:12" ht="37.5" customHeight="1">
      <c r="A78" s="83" t="s">
        <v>90</v>
      </c>
      <c r="B78" s="84" t="s">
        <v>93</v>
      </c>
      <c r="C78" s="83" t="s">
        <v>91</v>
      </c>
      <c r="D78" s="83" t="s">
        <v>92</v>
      </c>
      <c r="E78" s="264" t="s">
        <v>251</v>
      </c>
      <c r="F78" s="264"/>
      <c r="G78" s="241"/>
      <c r="H78" s="174"/>
      <c r="I78" s="174"/>
      <c r="J78" s="174"/>
      <c r="K78" s="174"/>
      <c r="L78" s="174"/>
    </row>
    <row r="79" spans="1:12" ht="30">
      <c r="A79" s="107"/>
      <c r="B79" s="108" t="s">
        <v>199</v>
      </c>
      <c r="C79" s="109"/>
      <c r="D79" s="109" t="s">
        <v>200</v>
      </c>
      <c r="E79" s="110">
        <f aca="true" t="shared" si="14" ref="E79:K79">SUM(E80+E83+E82)</f>
        <v>200</v>
      </c>
      <c r="F79" s="110">
        <f t="shared" si="14"/>
        <v>42268</v>
      </c>
      <c r="G79" s="110">
        <f t="shared" si="14"/>
        <v>0</v>
      </c>
      <c r="H79" s="110">
        <f t="shared" si="14"/>
        <v>2500</v>
      </c>
      <c r="I79" s="110">
        <f t="shared" si="14"/>
        <v>2500</v>
      </c>
      <c r="J79" s="110">
        <f t="shared" si="14"/>
        <v>3000</v>
      </c>
      <c r="K79" s="110">
        <f t="shared" si="14"/>
        <v>0</v>
      </c>
      <c r="L79" s="110">
        <f>SUM(L80+L83+L82)</f>
        <v>0</v>
      </c>
    </row>
    <row r="80" spans="1:12" ht="12.75">
      <c r="A80" s="98">
        <v>41</v>
      </c>
      <c r="B80" s="86"/>
      <c r="C80" s="89">
        <v>713</v>
      </c>
      <c r="D80" s="89" t="s">
        <v>267</v>
      </c>
      <c r="E80" s="89">
        <f aca="true" t="shared" si="15" ref="E80:L80">SUM(E81)</f>
        <v>0</v>
      </c>
      <c r="F80" s="89">
        <f t="shared" si="15"/>
        <v>0</v>
      </c>
      <c r="G80" s="89">
        <v>0</v>
      </c>
      <c r="H80" s="89">
        <f t="shared" si="15"/>
        <v>0</v>
      </c>
      <c r="I80" s="89">
        <f t="shared" si="15"/>
        <v>0</v>
      </c>
      <c r="J80" s="89">
        <f t="shared" si="15"/>
        <v>0</v>
      </c>
      <c r="K80" s="89">
        <v>0</v>
      </c>
      <c r="L80" s="89">
        <f t="shared" si="15"/>
        <v>0</v>
      </c>
    </row>
    <row r="81" spans="1:12" ht="12.75">
      <c r="A81" s="86"/>
      <c r="B81" s="86"/>
      <c r="C81" s="89">
        <v>713002</v>
      </c>
      <c r="D81" s="89" t="s">
        <v>111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</row>
    <row r="82" spans="1:12" ht="12.75">
      <c r="A82" s="86"/>
      <c r="B82" s="86"/>
      <c r="C82" s="89">
        <v>716</v>
      </c>
      <c r="D82" s="89" t="s">
        <v>272</v>
      </c>
      <c r="E82" s="89">
        <v>200</v>
      </c>
      <c r="F82" s="89">
        <v>1500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</row>
    <row r="83" spans="1:12" ht="12.75">
      <c r="A83" s="86"/>
      <c r="B83" s="86"/>
      <c r="C83" s="89">
        <v>717</v>
      </c>
      <c r="D83" s="89" t="s">
        <v>269</v>
      </c>
      <c r="E83" s="89">
        <f>SUM(E84:E85)</f>
        <v>0</v>
      </c>
      <c r="F83" s="89">
        <f>SUM(F84:F85)</f>
        <v>40768</v>
      </c>
      <c r="G83" s="89">
        <v>0</v>
      </c>
      <c r="H83" s="89">
        <f>H84+H85</f>
        <v>2500</v>
      </c>
      <c r="I83" s="89">
        <f>I84+I85</f>
        <v>2500</v>
      </c>
      <c r="J83" s="89">
        <f>J84+J85</f>
        <v>3000</v>
      </c>
      <c r="K83" s="89">
        <v>0</v>
      </c>
      <c r="L83" s="89">
        <f>L84+L85</f>
        <v>0</v>
      </c>
    </row>
    <row r="84" spans="1:12" ht="12.75">
      <c r="A84" s="86"/>
      <c r="B84" s="86"/>
      <c r="C84" s="89">
        <v>717001</v>
      </c>
      <c r="D84" s="89" t="s">
        <v>270</v>
      </c>
      <c r="E84" s="89">
        <v>0</v>
      </c>
      <c r="F84" s="89">
        <v>40768</v>
      </c>
      <c r="G84" s="89">
        <v>0</v>
      </c>
      <c r="H84" s="89">
        <v>2500</v>
      </c>
      <c r="I84" s="89">
        <v>2500</v>
      </c>
      <c r="J84" s="89">
        <v>3000</v>
      </c>
      <c r="K84" s="89">
        <v>0</v>
      </c>
      <c r="L84" s="89">
        <v>0</v>
      </c>
    </row>
    <row r="85" spans="1:12" ht="12.75">
      <c r="A85" s="87"/>
      <c r="B85" s="87"/>
      <c r="C85" s="89">
        <v>717002</v>
      </c>
      <c r="D85" s="89" t="s">
        <v>271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</row>
    <row r="86" spans="1:12" ht="15">
      <c r="A86" s="107"/>
      <c r="B86" s="108" t="s">
        <v>378</v>
      </c>
      <c r="C86" s="109"/>
      <c r="D86" s="109" t="s">
        <v>207</v>
      </c>
      <c r="E86" s="110">
        <f aca="true" t="shared" si="16" ref="E86:L86">SUM(E87)</f>
        <v>0</v>
      </c>
      <c r="F86" s="110">
        <f t="shared" si="16"/>
        <v>0</v>
      </c>
      <c r="G86" s="110">
        <f t="shared" si="16"/>
        <v>0</v>
      </c>
      <c r="H86" s="110">
        <f t="shared" si="16"/>
        <v>0</v>
      </c>
      <c r="I86" s="110">
        <f t="shared" si="16"/>
        <v>0</v>
      </c>
      <c r="J86" s="110">
        <f t="shared" si="16"/>
        <v>3000</v>
      </c>
      <c r="K86" s="110">
        <f t="shared" si="16"/>
        <v>0</v>
      </c>
      <c r="L86" s="110">
        <f t="shared" si="16"/>
        <v>0</v>
      </c>
    </row>
    <row r="87" spans="1:12" ht="12.75">
      <c r="A87" s="98">
        <v>41</v>
      </c>
      <c r="B87" s="86"/>
      <c r="C87" s="89">
        <v>713</v>
      </c>
      <c r="D87" s="89" t="s">
        <v>267</v>
      </c>
      <c r="E87" s="89">
        <f>SUM(E88)</f>
        <v>0</v>
      </c>
      <c r="F87" s="89">
        <f aca="true" t="shared" si="17" ref="F87:L87">SUM(F88)</f>
        <v>0</v>
      </c>
      <c r="G87" s="89">
        <f t="shared" si="17"/>
        <v>0</v>
      </c>
      <c r="H87" s="89">
        <f t="shared" si="17"/>
        <v>0</v>
      </c>
      <c r="I87" s="89">
        <f t="shared" si="17"/>
        <v>0</v>
      </c>
      <c r="J87" s="89">
        <f t="shared" si="17"/>
        <v>3000</v>
      </c>
      <c r="K87" s="89">
        <f t="shared" si="17"/>
        <v>0</v>
      </c>
      <c r="L87" s="89">
        <f t="shared" si="17"/>
        <v>0</v>
      </c>
    </row>
    <row r="88" spans="1:12" ht="12.75">
      <c r="A88" s="86"/>
      <c r="B88" s="86"/>
      <c r="C88" s="105">
        <v>713004</v>
      </c>
      <c r="D88" s="105" t="s">
        <v>112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3000</v>
      </c>
      <c r="K88" s="105">
        <v>0</v>
      </c>
      <c r="L88" s="105">
        <v>0</v>
      </c>
    </row>
    <row r="89" spans="1:12" ht="18">
      <c r="A89" s="89"/>
      <c r="B89" s="89"/>
      <c r="C89" s="89"/>
      <c r="D89" s="95" t="s">
        <v>136</v>
      </c>
      <c r="E89" s="95">
        <f>SUM(E79,E86)</f>
        <v>200</v>
      </c>
      <c r="F89" s="95">
        <f aca="true" t="shared" si="18" ref="F89:L89">SUM(F79,F86)</f>
        <v>42268</v>
      </c>
      <c r="G89" s="95">
        <f t="shared" si="18"/>
        <v>0</v>
      </c>
      <c r="H89" s="95">
        <f>SUM(H79,H86)</f>
        <v>2500</v>
      </c>
      <c r="I89" s="95">
        <f t="shared" si="18"/>
        <v>2500</v>
      </c>
      <c r="J89" s="95">
        <f t="shared" si="18"/>
        <v>6000</v>
      </c>
      <c r="K89" s="95">
        <f t="shared" si="18"/>
        <v>0</v>
      </c>
      <c r="L89" s="95">
        <f t="shared" si="18"/>
        <v>0</v>
      </c>
    </row>
  </sheetData>
  <sheetProtection/>
  <mergeCells count="4">
    <mergeCell ref="A1:F1"/>
    <mergeCell ref="A3:D3"/>
    <mergeCell ref="E4:F4"/>
    <mergeCell ref="E78:F7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57421875" style="0" customWidth="1"/>
    <col min="2" max="2" width="11.57421875" style="0" customWidth="1"/>
    <col min="3" max="3" width="12.8515625" style="0" customWidth="1"/>
    <col min="4" max="4" width="26.8515625" style="0" customWidth="1"/>
  </cols>
  <sheetData>
    <row r="1" spans="1:11" ht="18">
      <c r="A1" s="263" t="s">
        <v>382</v>
      </c>
      <c r="B1" s="263"/>
      <c r="C1" s="263"/>
      <c r="D1" s="263"/>
      <c r="E1" s="263"/>
      <c r="F1" s="263"/>
      <c r="G1" s="137"/>
      <c r="H1" s="137"/>
      <c r="I1" s="137"/>
      <c r="J1" s="137"/>
      <c r="K1" s="137"/>
    </row>
    <row r="2" ht="12.75">
      <c r="B2" s="76"/>
    </row>
    <row r="3" spans="1:12" ht="51.75" customHeight="1">
      <c r="A3" s="265" t="s">
        <v>214</v>
      </c>
      <c r="B3" s="265"/>
      <c r="C3" s="265"/>
      <c r="D3" s="265"/>
      <c r="E3" s="81" t="s">
        <v>317</v>
      </c>
      <c r="F3" s="81" t="s">
        <v>335</v>
      </c>
      <c r="G3" s="81" t="s">
        <v>349</v>
      </c>
      <c r="H3" s="81" t="s">
        <v>322</v>
      </c>
      <c r="I3" s="81" t="s">
        <v>350</v>
      </c>
      <c r="J3" s="81" t="s">
        <v>383</v>
      </c>
      <c r="K3" s="81" t="s">
        <v>364</v>
      </c>
      <c r="L3" s="81" t="s">
        <v>366</v>
      </c>
    </row>
    <row r="4" spans="1:12" ht="33" customHeight="1">
      <c r="A4" s="83" t="s">
        <v>90</v>
      </c>
      <c r="B4" s="84" t="s">
        <v>93</v>
      </c>
      <c r="C4" s="83" t="s">
        <v>91</v>
      </c>
      <c r="D4" s="83" t="s">
        <v>92</v>
      </c>
      <c r="E4" s="264"/>
      <c r="F4" s="264"/>
      <c r="G4" s="227"/>
      <c r="H4" s="173"/>
      <c r="I4" s="193"/>
      <c r="J4" s="193"/>
      <c r="K4" s="193"/>
      <c r="L4" s="193"/>
    </row>
    <row r="5" spans="1:12" ht="26.25" customHeight="1">
      <c r="A5" s="111"/>
      <c r="B5" s="112" t="s">
        <v>215</v>
      </c>
      <c r="C5" s="109"/>
      <c r="D5" s="109" t="s">
        <v>216</v>
      </c>
      <c r="E5" s="110">
        <f aca="true" t="shared" si="0" ref="E5:K5">SUM(E6+E8+E16+E18)</f>
        <v>7365</v>
      </c>
      <c r="F5" s="110">
        <f t="shared" si="0"/>
        <v>4137</v>
      </c>
      <c r="G5" s="110">
        <f t="shared" si="0"/>
        <v>5181</v>
      </c>
      <c r="H5" s="110">
        <f t="shared" si="0"/>
        <v>7750</v>
      </c>
      <c r="I5" s="110">
        <f t="shared" si="0"/>
        <v>7750</v>
      </c>
      <c r="J5" s="110">
        <f t="shared" si="0"/>
        <v>7750</v>
      </c>
      <c r="K5" s="110">
        <f t="shared" si="0"/>
        <v>7750</v>
      </c>
      <c r="L5" s="110">
        <f>SUM(L6+L8+L16+L18)</f>
        <v>7750</v>
      </c>
    </row>
    <row r="6" spans="1:12" ht="12.75">
      <c r="A6" s="98">
        <v>41</v>
      </c>
      <c r="B6" s="86"/>
      <c r="C6" s="89">
        <v>610</v>
      </c>
      <c r="D6" s="89" t="s">
        <v>208</v>
      </c>
      <c r="E6" s="122">
        <f aca="true" t="shared" si="1" ref="E6:L6">SUM(E7)</f>
        <v>1456</v>
      </c>
      <c r="F6" s="122">
        <f t="shared" si="1"/>
        <v>123</v>
      </c>
      <c r="G6" s="122">
        <f t="shared" si="1"/>
        <v>0</v>
      </c>
      <c r="H6" s="89">
        <f t="shared" si="1"/>
        <v>0</v>
      </c>
      <c r="I6" s="89">
        <f t="shared" si="1"/>
        <v>0</v>
      </c>
      <c r="J6" s="89">
        <f t="shared" si="1"/>
        <v>0</v>
      </c>
      <c r="K6" s="89">
        <v>0</v>
      </c>
      <c r="L6" s="89">
        <f t="shared" si="1"/>
        <v>0</v>
      </c>
    </row>
    <row r="7" spans="1:12" ht="12.75" hidden="1">
      <c r="A7" s="86"/>
      <c r="B7" s="86"/>
      <c r="C7" s="89">
        <v>611</v>
      </c>
      <c r="D7" s="89" t="s">
        <v>173</v>
      </c>
      <c r="E7" s="122">
        <v>1456</v>
      </c>
      <c r="F7" s="122">
        <v>123</v>
      </c>
      <c r="G7" s="122">
        <v>0</v>
      </c>
      <c r="H7" s="89">
        <v>0</v>
      </c>
      <c r="I7" s="89">
        <v>0</v>
      </c>
      <c r="J7" s="89">
        <v>0</v>
      </c>
      <c r="K7" s="89"/>
      <c r="L7" s="89">
        <v>0</v>
      </c>
    </row>
    <row r="8" spans="1:12" ht="12.75">
      <c r="A8" s="86"/>
      <c r="B8" s="86"/>
      <c r="C8" s="89">
        <v>620</v>
      </c>
      <c r="D8" s="89" t="s">
        <v>217</v>
      </c>
      <c r="E8" s="122">
        <f aca="true" t="shared" si="2" ref="E8:J8">SUM(E9:E15)</f>
        <v>527</v>
      </c>
      <c r="F8" s="122">
        <f t="shared" si="2"/>
        <v>43</v>
      </c>
      <c r="G8" s="122">
        <f t="shared" si="2"/>
        <v>0</v>
      </c>
      <c r="H8" s="89">
        <f t="shared" si="2"/>
        <v>0</v>
      </c>
      <c r="I8" s="89">
        <f t="shared" si="2"/>
        <v>0</v>
      </c>
      <c r="J8" s="89">
        <f t="shared" si="2"/>
        <v>0</v>
      </c>
      <c r="K8" s="89">
        <v>0</v>
      </c>
      <c r="L8" s="89">
        <f>SUM(L9:L15)</f>
        <v>0</v>
      </c>
    </row>
    <row r="9" spans="1:12" ht="12.75" hidden="1">
      <c r="A9" s="86"/>
      <c r="B9" s="86"/>
      <c r="C9" s="89">
        <v>621</v>
      </c>
      <c r="D9" s="89" t="s">
        <v>97</v>
      </c>
      <c r="E9" s="122">
        <v>151</v>
      </c>
      <c r="F9" s="122">
        <v>12</v>
      </c>
      <c r="G9" s="122">
        <v>0</v>
      </c>
      <c r="H9" s="89">
        <v>0</v>
      </c>
      <c r="I9" s="89">
        <v>0</v>
      </c>
      <c r="J9" s="89">
        <v>0</v>
      </c>
      <c r="K9" s="89"/>
      <c r="L9" s="89">
        <v>0</v>
      </c>
    </row>
    <row r="10" spans="1:12" ht="12.75" hidden="1">
      <c r="A10" s="86"/>
      <c r="B10" s="86"/>
      <c r="C10" s="89">
        <v>625001</v>
      </c>
      <c r="D10" s="89" t="s">
        <v>174</v>
      </c>
      <c r="E10" s="122">
        <v>21</v>
      </c>
      <c r="F10" s="122">
        <v>2</v>
      </c>
      <c r="G10" s="122">
        <v>0</v>
      </c>
      <c r="H10" s="89">
        <v>0</v>
      </c>
      <c r="I10" s="89">
        <v>0</v>
      </c>
      <c r="J10" s="89">
        <v>0</v>
      </c>
      <c r="K10" s="89"/>
      <c r="L10" s="89">
        <v>0</v>
      </c>
    </row>
    <row r="11" spans="1:12" ht="12.75" hidden="1">
      <c r="A11" s="86"/>
      <c r="B11" s="86"/>
      <c r="C11" s="89">
        <v>625002</v>
      </c>
      <c r="D11" s="89" t="s">
        <v>165</v>
      </c>
      <c r="E11" s="122">
        <v>211</v>
      </c>
      <c r="F11" s="122">
        <v>17</v>
      </c>
      <c r="G11" s="122">
        <v>0</v>
      </c>
      <c r="H11" s="89">
        <v>0</v>
      </c>
      <c r="I11" s="89">
        <v>0</v>
      </c>
      <c r="J11" s="89">
        <v>0</v>
      </c>
      <c r="K11" s="89"/>
      <c r="L11" s="89">
        <v>0</v>
      </c>
    </row>
    <row r="12" spans="1:12" ht="12.75" hidden="1">
      <c r="A12" s="86"/>
      <c r="B12" s="86"/>
      <c r="C12" s="89">
        <v>625003</v>
      </c>
      <c r="D12" s="89" t="s">
        <v>166</v>
      </c>
      <c r="E12" s="122">
        <v>12</v>
      </c>
      <c r="F12" s="122">
        <v>1</v>
      </c>
      <c r="G12" s="122">
        <v>0</v>
      </c>
      <c r="H12" s="89">
        <v>0</v>
      </c>
      <c r="I12" s="89">
        <v>0</v>
      </c>
      <c r="J12" s="89">
        <v>0</v>
      </c>
      <c r="K12" s="89"/>
      <c r="L12" s="89">
        <v>0</v>
      </c>
    </row>
    <row r="13" spans="1:12" ht="12.75" hidden="1">
      <c r="A13" s="86"/>
      <c r="B13" s="86"/>
      <c r="C13" s="89">
        <v>625004</v>
      </c>
      <c r="D13" s="89" t="s">
        <v>167</v>
      </c>
      <c r="E13" s="89">
        <v>45</v>
      </c>
      <c r="F13" s="89">
        <v>4</v>
      </c>
      <c r="G13" s="89">
        <v>0</v>
      </c>
      <c r="H13" s="89">
        <v>0</v>
      </c>
      <c r="I13" s="89">
        <v>0</v>
      </c>
      <c r="J13" s="89">
        <v>0</v>
      </c>
      <c r="K13" s="89"/>
      <c r="L13" s="89">
        <v>0</v>
      </c>
    </row>
    <row r="14" spans="1:12" ht="12.75" hidden="1">
      <c r="A14" s="86"/>
      <c r="B14" s="86"/>
      <c r="C14" s="89">
        <v>625005</v>
      </c>
      <c r="D14" s="89" t="s">
        <v>81</v>
      </c>
      <c r="E14" s="89">
        <v>15</v>
      </c>
      <c r="F14" s="89">
        <v>1</v>
      </c>
      <c r="G14" s="89">
        <v>0</v>
      </c>
      <c r="H14" s="89">
        <v>0</v>
      </c>
      <c r="I14" s="89">
        <v>0</v>
      </c>
      <c r="J14" s="89">
        <v>0</v>
      </c>
      <c r="K14" s="89"/>
      <c r="L14" s="89">
        <v>0</v>
      </c>
    </row>
    <row r="15" spans="1:12" ht="12.75" hidden="1">
      <c r="A15" s="86"/>
      <c r="B15" s="86"/>
      <c r="C15" s="89">
        <v>625007</v>
      </c>
      <c r="D15" s="89" t="s">
        <v>99</v>
      </c>
      <c r="E15" s="89">
        <v>72</v>
      </c>
      <c r="F15" s="89">
        <v>6</v>
      </c>
      <c r="G15" s="89">
        <v>0</v>
      </c>
      <c r="H15" s="89">
        <v>0</v>
      </c>
      <c r="I15" s="89">
        <v>0</v>
      </c>
      <c r="J15" s="89">
        <v>0</v>
      </c>
      <c r="K15" s="89"/>
      <c r="L15" s="89">
        <v>0</v>
      </c>
    </row>
    <row r="16" spans="1:12" ht="12.75">
      <c r="A16" s="86"/>
      <c r="B16" s="86"/>
      <c r="C16" s="89">
        <v>637</v>
      </c>
      <c r="D16" s="89" t="s">
        <v>117</v>
      </c>
      <c r="E16" s="89">
        <f aca="true" t="shared" si="3" ref="E16:L16">SUM(E17)</f>
        <v>0</v>
      </c>
      <c r="F16" s="89">
        <f t="shared" si="3"/>
        <v>0</v>
      </c>
      <c r="G16" s="89">
        <f t="shared" si="3"/>
        <v>0</v>
      </c>
      <c r="H16" s="89">
        <f t="shared" si="3"/>
        <v>50</v>
      </c>
      <c r="I16" s="89">
        <f t="shared" si="3"/>
        <v>50</v>
      </c>
      <c r="J16" s="89">
        <f t="shared" si="3"/>
        <v>50</v>
      </c>
      <c r="K16" s="89">
        <v>50</v>
      </c>
      <c r="L16" s="89">
        <f t="shared" si="3"/>
        <v>50</v>
      </c>
    </row>
    <row r="17" spans="1:12" ht="12.75" hidden="1">
      <c r="A17" s="86"/>
      <c r="B17" s="86"/>
      <c r="C17" s="89">
        <v>637005</v>
      </c>
      <c r="D17" s="89" t="s">
        <v>218</v>
      </c>
      <c r="E17" s="89">
        <v>0</v>
      </c>
      <c r="F17" s="89">
        <v>0</v>
      </c>
      <c r="G17" s="89">
        <v>0</v>
      </c>
      <c r="H17" s="89">
        <v>50</v>
      </c>
      <c r="I17" s="89">
        <v>50</v>
      </c>
      <c r="J17" s="89">
        <v>50</v>
      </c>
      <c r="K17" s="89"/>
      <c r="L17" s="89">
        <v>50</v>
      </c>
    </row>
    <row r="18" spans="1:12" ht="12.75">
      <c r="A18" s="86"/>
      <c r="B18" s="86"/>
      <c r="C18" s="89">
        <v>642</v>
      </c>
      <c r="D18" s="89" t="s">
        <v>182</v>
      </c>
      <c r="E18" s="89">
        <f aca="true" t="shared" si="4" ref="E18:J18">SUM(E19:E21)</f>
        <v>5382</v>
      </c>
      <c r="F18" s="89">
        <f t="shared" si="4"/>
        <v>3971</v>
      </c>
      <c r="G18" s="89">
        <f t="shared" si="4"/>
        <v>5181</v>
      </c>
      <c r="H18" s="89">
        <f t="shared" si="4"/>
        <v>7700</v>
      </c>
      <c r="I18" s="89">
        <f t="shared" si="4"/>
        <v>7700</v>
      </c>
      <c r="J18" s="89">
        <f t="shared" si="4"/>
        <v>7700</v>
      </c>
      <c r="K18" s="89">
        <v>7700</v>
      </c>
      <c r="L18" s="89">
        <f>SUM(L19:L21)</f>
        <v>7700</v>
      </c>
    </row>
    <row r="19" spans="1:12" ht="12.75" hidden="1">
      <c r="A19" s="86"/>
      <c r="B19" s="86"/>
      <c r="C19" s="89">
        <v>642014</v>
      </c>
      <c r="D19" s="89" t="s">
        <v>219</v>
      </c>
      <c r="E19" s="89">
        <v>4395</v>
      </c>
      <c r="F19" s="89">
        <v>2591</v>
      </c>
      <c r="G19" s="89">
        <v>3391</v>
      </c>
      <c r="H19" s="89">
        <v>5500</v>
      </c>
      <c r="I19" s="89">
        <v>5500</v>
      </c>
      <c r="J19" s="89">
        <v>5500</v>
      </c>
      <c r="K19" s="89"/>
      <c r="L19" s="89">
        <v>5500</v>
      </c>
    </row>
    <row r="20" spans="1:12" ht="12.75" hidden="1">
      <c r="A20" s="86"/>
      <c r="B20" s="86"/>
      <c r="C20" s="89">
        <v>642014</v>
      </c>
      <c r="D20" s="89" t="s">
        <v>323</v>
      </c>
      <c r="E20" s="89">
        <v>0</v>
      </c>
      <c r="F20" s="89">
        <v>0</v>
      </c>
      <c r="G20" s="89">
        <v>330</v>
      </c>
      <c r="H20" s="89">
        <v>400</v>
      </c>
      <c r="I20" s="89">
        <v>400</v>
      </c>
      <c r="J20" s="89">
        <v>400</v>
      </c>
      <c r="K20" s="89"/>
      <c r="L20" s="89">
        <v>400</v>
      </c>
    </row>
    <row r="21" spans="1:12" ht="12.75" hidden="1">
      <c r="A21" s="86"/>
      <c r="B21" s="86"/>
      <c r="C21" s="89">
        <v>642014</v>
      </c>
      <c r="D21" s="89" t="s">
        <v>220</v>
      </c>
      <c r="E21" s="89">
        <v>987</v>
      </c>
      <c r="F21" s="89">
        <v>1380</v>
      </c>
      <c r="G21" s="89">
        <v>1460</v>
      </c>
      <c r="H21" s="89">
        <v>1800</v>
      </c>
      <c r="I21" s="89">
        <v>1800</v>
      </c>
      <c r="J21" s="89">
        <v>1800</v>
      </c>
      <c r="K21" s="89"/>
      <c r="L21" s="89">
        <v>1800</v>
      </c>
    </row>
    <row r="22" spans="1:12" ht="12.75">
      <c r="A22" s="86"/>
      <c r="B22" s="86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ht="24.75" customHeight="1">
      <c r="A23" s="120"/>
      <c r="B23" s="112" t="s">
        <v>221</v>
      </c>
      <c r="C23" s="118"/>
      <c r="D23" s="109" t="s">
        <v>222</v>
      </c>
      <c r="E23" s="110">
        <f aca="true" t="shared" si="5" ref="E23:K23">SUM(E24+E29+E32)</f>
        <v>1549</v>
      </c>
      <c r="F23" s="110">
        <f t="shared" si="5"/>
        <v>1812</v>
      </c>
      <c r="G23" s="110">
        <f t="shared" si="5"/>
        <v>899</v>
      </c>
      <c r="H23" s="110">
        <f t="shared" si="5"/>
        <v>2180</v>
      </c>
      <c r="I23" s="110">
        <f t="shared" si="5"/>
        <v>2180</v>
      </c>
      <c r="J23" s="110">
        <f t="shared" si="5"/>
        <v>0</v>
      </c>
      <c r="K23" s="110">
        <f t="shared" si="5"/>
        <v>0</v>
      </c>
      <c r="L23" s="110">
        <f>SUM(L24+L29+L32)</f>
        <v>0</v>
      </c>
    </row>
    <row r="24" spans="1:12" ht="12.75">
      <c r="A24" s="98">
        <v>41</v>
      </c>
      <c r="B24" s="86"/>
      <c r="C24" s="89">
        <v>620</v>
      </c>
      <c r="D24" s="89" t="s">
        <v>223</v>
      </c>
      <c r="E24" s="89">
        <f>SUM(E25:E28)</f>
        <v>17</v>
      </c>
      <c r="F24" s="89">
        <f>SUM(F25:F28)</f>
        <v>25</v>
      </c>
      <c r="G24" s="89">
        <f>SUM(G25:G28)</f>
        <v>26</v>
      </c>
      <c r="H24" s="89">
        <f>SUM(H25:H28)</f>
        <v>80</v>
      </c>
      <c r="I24" s="89">
        <f>SUM(I25:I28)</f>
        <v>80</v>
      </c>
      <c r="J24" s="89">
        <v>0</v>
      </c>
      <c r="K24" s="89">
        <v>0</v>
      </c>
      <c r="L24" s="89">
        <v>0</v>
      </c>
    </row>
    <row r="25" spans="1:12" ht="12.75" hidden="1">
      <c r="A25" s="86"/>
      <c r="B25" s="86"/>
      <c r="C25" s="89">
        <v>625002</v>
      </c>
      <c r="D25" s="89" t="s">
        <v>165</v>
      </c>
      <c r="E25" s="89">
        <v>9</v>
      </c>
      <c r="F25" s="89">
        <v>14</v>
      </c>
      <c r="G25" s="89">
        <v>16</v>
      </c>
      <c r="H25" s="89">
        <v>35</v>
      </c>
      <c r="I25" s="89">
        <v>35</v>
      </c>
      <c r="J25" s="89">
        <v>0</v>
      </c>
      <c r="K25" s="89"/>
      <c r="L25" s="89">
        <v>0</v>
      </c>
    </row>
    <row r="26" spans="1:12" ht="12.75" hidden="1">
      <c r="A26" s="86"/>
      <c r="B26" s="86"/>
      <c r="C26" s="89">
        <v>625003</v>
      </c>
      <c r="D26" s="89" t="s">
        <v>166</v>
      </c>
      <c r="E26" s="89">
        <v>4</v>
      </c>
      <c r="F26" s="89">
        <v>3</v>
      </c>
      <c r="G26" s="89">
        <v>2</v>
      </c>
      <c r="H26" s="89">
        <v>15</v>
      </c>
      <c r="I26" s="89">
        <v>15</v>
      </c>
      <c r="J26" s="89">
        <v>0</v>
      </c>
      <c r="K26" s="89"/>
      <c r="L26" s="89">
        <v>0</v>
      </c>
    </row>
    <row r="27" spans="1:12" ht="12.75" hidden="1">
      <c r="A27" s="86"/>
      <c r="B27" s="86"/>
      <c r="C27" s="89">
        <v>625004</v>
      </c>
      <c r="D27" s="89" t="s">
        <v>167</v>
      </c>
      <c r="E27" s="89">
        <v>1</v>
      </c>
      <c r="F27" s="89">
        <v>3</v>
      </c>
      <c r="G27" s="89">
        <v>3</v>
      </c>
      <c r="H27" s="89">
        <v>15</v>
      </c>
      <c r="I27" s="89">
        <v>15</v>
      </c>
      <c r="J27" s="89">
        <v>0</v>
      </c>
      <c r="K27" s="89"/>
      <c r="L27" s="89">
        <v>0</v>
      </c>
    </row>
    <row r="28" spans="1:12" ht="12.75" hidden="1">
      <c r="A28" s="86"/>
      <c r="B28" s="86"/>
      <c r="C28" s="89">
        <v>625007</v>
      </c>
      <c r="D28" s="89" t="s">
        <v>224</v>
      </c>
      <c r="E28" s="89">
        <v>3</v>
      </c>
      <c r="F28" s="89">
        <v>5</v>
      </c>
      <c r="G28" s="89">
        <v>5</v>
      </c>
      <c r="H28" s="89">
        <v>15</v>
      </c>
      <c r="I28" s="89">
        <v>15</v>
      </c>
      <c r="J28" s="89">
        <v>0</v>
      </c>
      <c r="K28" s="89"/>
      <c r="L28" s="89">
        <v>0</v>
      </c>
    </row>
    <row r="29" spans="1:12" ht="12.75">
      <c r="A29" s="86"/>
      <c r="B29" s="86"/>
      <c r="C29" s="89">
        <v>637</v>
      </c>
      <c r="D29" s="89" t="s">
        <v>117</v>
      </c>
      <c r="E29" s="89">
        <f>SUM(E30:E31)</f>
        <v>1532</v>
      </c>
      <c r="F29" s="89">
        <f>SUM(F30:F31)</f>
        <v>1787</v>
      </c>
      <c r="G29" s="89">
        <f>SUM(G30:G31)</f>
        <v>873</v>
      </c>
      <c r="H29" s="89">
        <f>SUM(H30:H31)</f>
        <v>2100</v>
      </c>
      <c r="I29" s="89">
        <f>SUM(I30:I31)</f>
        <v>2100</v>
      </c>
      <c r="J29" s="89">
        <v>0</v>
      </c>
      <c r="K29" s="89">
        <v>0</v>
      </c>
      <c r="L29" s="89">
        <v>0</v>
      </c>
    </row>
    <row r="30" spans="1:12" ht="12.75" hidden="1">
      <c r="A30" s="86"/>
      <c r="B30" s="86"/>
      <c r="C30" s="89">
        <v>637002</v>
      </c>
      <c r="D30" s="89" t="s">
        <v>225</v>
      </c>
      <c r="E30" s="89">
        <v>1087</v>
      </c>
      <c r="F30" s="89">
        <v>1406</v>
      </c>
      <c r="G30" s="89">
        <v>649</v>
      </c>
      <c r="H30" s="89">
        <v>1500</v>
      </c>
      <c r="I30" s="89">
        <v>1500</v>
      </c>
      <c r="J30" s="89">
        <v>0</v>
      </c>
      <c r="K30" s="89"/>
      <c r="L30" s="89">
        <v>0</v>
      </c>
    </row>
    <row r="31" spans="1:12" ht="12.75" hidden="1">
      <c r="A31" s="86"/>
      <c r="B31" s="86"/>
      <c r="C31" s="89">
        <v>637027</v>
      </c>
      <c r="D31" s="89" t="s">
        <v>226</v>
      </c>
      <c r="E31" s="89">
        <v>445</v>
      </c>
      <c r="F31" s="89">
        <v>381</v>
      </c>
      <c r="G31" s="89">
        <v>224</v>
      </c>
      <c r="H31" s="89">
        <v>600</v>
      </c>
      <c r="I31" s="89">
        <v>600</v>
      </c>
      <c r="J31" s="89">
        <v>0</v>
      </c>
      <c r="K31" s="89"/>
      <c r="L31" s="89">
        <v>0</v>
      </c>
    </row>
    <row r="32" spans="1:12" ht="12.75">
      <c r="A32" s="86"/>
      <c r="B32" s="86"/>
      <c r="C32" s="89">
        <v>642</v>
      </c>
      <c r="D32" s="89" t="s">
        <v>182</v>
      </c>
      <c r="E32" s="89">
        <f aca="true" t="shared" si="6" ref="E32:L32">SUM(E33)</f>
        <v>0</v>
      </c>
      <c r="F32" s="89">
        <f t="shared" si="6"/>
        <v>0</v>
      </c>
      <c r="G32" s="89">
        <f t="shared" si="6"/>
        <v>0</v>
      </c>
      <c r="H32" s="89">
        <f t="shared" si="6"/>
        <v>0</v>
      </c>
      <c r="I32" s="89">
        <f t="shared" si="6"/>
        <v>0</v>
      </c>
      <c r="J32" s="89">
        <v>0</v>
      </c>
      <c r="K32" s="89">
        <v>0</v>
      </c>
      <c r="L32" s="89">
        <f t="shared" si="6"/>
        <v>0</v>
      </c>
    </row>
    <row r="33" spans="1:12" ht="12.75" hidden="1">
      <c r="A33" s="86"/>
      <c r="B33" s="86"/>
      <c r="C33" s="89">
        <v>642024</v>
      </c>
      <c r="D33" s="89" t="s">
        <v>279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/>
      <c r="L33" s="89">
        <v>0</v>
      </c>
    </row>
    <row r="34" spans="1:12" ht="12.75">
      <c r="A34" s="98">
        <v>111</v>
      </c>
      <c r="B34" s="86"/>
      <c r="C34" s="89">
        <v>637</v>
      </c>
      <c r="D34" s="89" t="s">
        <v>117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</row>
    <row r="35" spans="1:12" ht="12.75">
      <c r="A35" s="86"/>
      <c r="B35" s="86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1:12" ht="33" customHeight="1">
      <c r="A36" s="120"/>
      <c r="B36" s="112" t="s">
        <v>227</v>
      </c>
      <c r="C36" s="118"/>
      <c r="D36" s="109" t="s">
        <v>228</v>
      </c>
      <c r="E36" s="110">
        <f aca="true" t="shared" si="7" ref="E36:I37">SUM(E37)</f>
        <v>0</v>
      </c>
      <c r="F36" s="110">
        <f>SUM(F37,F39)</f>
        <v>1717</v>
      </c>
      <c r="G36" s="110">
        <f>SUM(G37,G39)</f>
        <v>923</v>
      </c>
      <c r="H36" s="110">
        <f t="shared" si="7"/>
        <v>1000</v>
      </c>
      <c r="I36" s="110">
        <f t="shared" si="7"/>
        <v>1000</v>
      </c>
      <c r="J36" s="110">
        <f>SUM(J37)</f>
        <v>1000</v>
      </c>
      <c r="K36" s="110">
        <f>SUM(K37)</f>
        <v>1000</v>
      </c>
      <c r="L36" s="110">
        <f>SUM(L37)</f>
        <v>1000</v>
      </c>
    </row>
    <row r="37" spans="1:12" ht="12.75">
      <c r="A37" s="243" t="s">
        <v>374</v>
      </c>
      <c r="B37" s="86"/>
      <c r="C37" s="89">
        <v>642</v>
      </c>
      <c r="D37" s="89" t="s">
        <v>182</v>
      </c>
      <c r="E37" s="89">
        <f t="shared" si="7"/>
        <v>0</v>
      </c>
      <c r="F37" s="89">
        <v>0</v>
      </c>
      <c r="G37" s="89">
        <v>0</v>
      </c>
      <c r="H37" s="89">
        <f t="shared" si="7"/>
        <v>1000</v>
      </c>
      <c r="I37" s="89">
        <f t="shared" si="7"/>
        <v>1000</v>
      </c>
      <c r="J37" s="89">
        <f>SUM(J38)</f>
        <v>1000</v>
      </c>
      <c r="K37" s="89">
        <v>1000</v>
      </c>
      <c r="L37" s="89">
        <f>SUM(L38)</f>
        <v>1000</v>
      </c>
    </row>
    <row r="38" spans="1:12" ht="12.75" hidden="1">
      <c r="A38" s="86"/>
      <c r="B38" s="86"/>
      <c r="C38" s="89">
        <v>642014</v>
      </c>
      <c r="D38" s="89" t="s">
        <v>375</v>
      </c>
      <c r="E38" s="89">
        <v>0</v>
      </c>
      <c r="F38" s="89">
        <v>0</v>
      </c>
      <c r="G38" s="89">
        <v>0</v>
      </c>
      <c r="H38" s="89">
        <v>1000</v>
      </c>
      <c r="I38" s="89">
        <v>1000</v>
      </c>
      <c r="J38" s="89">
        <v>1000</v>
      </c>
      <c r="K38" s="89"/>
      <c r="L38" s="89">
        <v>1000</v>
      </c>
    </row>
    <row r="39" spans="1:12" ht="12.75" hidden="1">
      <c r="A39" s="98">
        <v>111</v>
      </c>
      <c r="B39" s="86"/>
      <c r="C39" s="89">
        <v>637006</v>
      </c>
      <c r="D39" s="89" t="s">
        <v>343</v>
      </c>
      <c r="E39" s="89">
        <v>0</v>
      </c>
      <c r="F39" s="89">
        <v>1717</v>
      </c>
      <c r="G39" s="89">
        <v>923</v>
      </c>
      <c r="H39" s="89">
        <v>0</v>
      </c>
      <c r="I39" s="89">
        <v>0</v>
      </c>
      <c r="J39" s="89">
        <v>0</v>
      </c>
      <c r="K39" s="89"/>
      <c r="L39" s="89">
        <v>0</v>
      </c>
    </row>
    <row r="40" spans="1:12" ht="12.75">
      <c r="A40" s="86"/>
      <c r="B40" s="86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1:12" ht="18">
      <c r="A41" s="87"/>
      <c r="B41" s="87"/>
      <c r="C41" s="89"/>
      <c r="D41" s="95" t="s">
        <v>136</v>
      </c>
      <c r="E41" s="95">
        <f aca="true" t="shared" si="8" ref="E41:K41">SUM(E36+E23+E5)</f>
        <v>8914</v>
      </c>
      <c r="F41" s="95">
        <f t="shared" si="8"/>
        <v>7666</v>
      </c>
      <c r="G41" s="95">
        <f t="shared" si="8"/>
        <v>7003</v>
      </c>
      <c r="H41" s="95">
        <f t="shared" si="8"/>
        <v>10930</v>
      </c>
      <c r="I41" s="95">
        <f t="shared" si="8"/>
        <v>10930</v>
      </c>
      <c r="J41" s="95">
        <f t="shared" si="8"/>
        <v>8750</v>
      </c>
      <c r="K41" s="95">
        <f t="shared" si="8"/>
        <v>8750</v>
      </c>
      <c r="L41" s="95">
        <f>SUM(L36+L23+L5)</f>
        <v>8750</v>
      </c>
    </row>
  </sheetData>
  <sheetProtection/>
  <mergeCells count="3">
    <mergeCell ref="A1:F1"/>
    <mergeCell ref="A3:D3"/>
    <mergeCell ref="E4:F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8">
      <selection activeCell="J4" sqref="J4"/>
    </sheetView>
  </sheetViews>
  <sheetFormatPr defaultColWidth="9.140625" defaultRowHeight="12.75"/>
  <cols>
    <col min="1" max="1" width="7.421875" style="0" customWidth="1"/>
    <col min="2" max="2" width="11.8515625" style="0" customWidth="1"/>
    <col min="3" max="3" width="12.140625" style="0" customWidth="1"/>
    <col min="4" max="4" width="26.421875" style="0" customWidth="1"/>
    <col min="12" max="12" width="10.8515625" style="0" customWidth="1"/>
  </cols>
  <sheetData>
    <row r="1" spans="1:11" ht="18">
      <c r="A1" s="263" t="s">
        <v>382</v>
      </c>
      <c r="B1" s="263"/>
      <c r="C1" s="263"/>
      <c r="D1" s="263"/>
      <c r="E1" s="263"/>
      <c r="F1" s="263"/>
      <c r="G1" s="137"/>
      <c r="H1" s="137"/>
      <c r="I1" s="137"/>
      <c r="J1" s="137"/>
      <c r="K1" s="137"/>
    </row>
    <row r="2" ht="12.75">
      <c r="B2" s="76"/>
    </row>
    <row r="3" spans="1:12" ht="55.5" customHeight="1">
      <c r="A3" s="265" t="s">
        <v>244</v>
      </c>
      <c r="B3" s="265"/>
      <c r="C3" s="265"/>
      <c r="D3" s="265"/>
      <c r="E3" s="81" t="s">
        <v>311</v>
      </c>
      <c r="F3" s="81" t="s">
        <v>335</v>
      </c>
      <c r="G3" s="81" t="s">
        <v>349</v>
      </c>
      <c r="H3" s="81" t="s">
        <v>322</v>
      </c>
      <c r="I3" s="81" t="s">
        <v>368</v>
      </c>
      <c r="J3" s="81" t="s">
        <v>383</v>
      </c>
      <c r="K3" s="81" t="s">
        <v>364</v>
      </c>
      <c r="L3" s="81" t="s">
        <v>369</v>
      </c>
    </row>
    <row r="4" spans="1:12" ht="31.5" customHeight="1">
      <c r="A4" s="83" t="s">
        <v>90</v>
      </c>
      <c r="B4" s="84" t="s">
        <v>93</v>
      </c>
      <c r="C4" s="83" t="s">
        <v>91</v>
      </c>
      <c r="D4" s="83" t="s">
        <v>92</v>
      </c>
      <c r="E4" s="264"/>
      <c r="F4" s="264"/>
      <c r="G4" s="227"/>
      <c r="H4" s="173"/>
      <c r="I4" s="193"/>
      <c r="J4" s="193"/>
      <c r="K4" s="193"/>
      <c r="L4" s="193"/>
    </row>
    <row r="5" spans="1:12" ht="21.75" customHeight="1">
      <c r="A5" s="111"/>
      <c r="B5" s="112" t="s">
        <v>245</v>
      </c>
      <c r="C5" s="109"/>
      <c r="D5" s="109" t="s">
        <v>246</v>
      </c>
      <c r="E5" s="110">
        <f aca="true" t="shared" si="0" ref="E5:L5">SUM(E6+E10+E14+E18+E19)</f>
        <v>4876</v>
      </c>
      <c r="F5" s="110">
        <f t="shared" si="0"/>
        <v>6080</v>
      </c>
      <c r="G5" s="110">
        <f>SUM(G6+G10+G14+G18+G19)</f>
        <v>6920</v>
      </c>
      <c r="H5" s="110">
        <f t="shared" si="0"/>
        <v>8700</v>
      </c>
      <c r="I5" s="110">
        <f t="shared" si="0"/>
        <v>10450</v>
      </c>
      <c r="J5" s="110">
        <f t="shared" si="0"/>
        <v>5400</v>
      </c>
      <c r="K5" s="110">
        <f t="shared" si="0"/>
        <v>5400</v>
      </c>
      <c r="L5" s="110">
        <f t="shared" si="0"/>
        <v>5400</v>
      </c>
    </row>
    <row r="6" spans="1:12" ht="12.75">
      <c r="A6" s="98">
        <v>41</v>
      </c>
      <c r="B6" s="86"/>
      <c r="C6" s="89">
        <v>633</v>
      </c>
      <c r="D6" s="89" t="s">
        <v>104</v>
      </c>
      <c r="E6" s="122">
        <f>E8</f>
        <v>1495</v>
      </c>
      <c r="F6" s="122">
        <f>F8</f>
        <v>0</v>
      </c>
      <c r="G6" s="122">
        <f>G7+G8+G9</f>
        <v>210</v>
      </c>
      <c r="H6" s="89">
        <f>H8+H9+H7</f>
        <v>1300</v>
      </c>
      <c r="I6" s="89">
        <f>I8+I9+I7</f>
        <v>1300</v>
      </c>
      <c r="J6" s="89">
        <f>J8+J9+J7</f>
        <v>400</v>
      </c>
      <c r="K6" s="89">
        <v>400</v>
      </c>
      <c r="L6" s="89">
        <v>400</v>
      </c>
    </row>
    <row r="7" spans="1:12" ht="12.75" hidden="1">
      <c r="A7" s="98"/>
      <c r="B7" s="86"/>
      <c r="C7" s="89">
        <v>633006</v>
      </c>
      <c r="D7" s="89" t="s">
        <v>58</v>
      </c>
      <c r="E7" s="122">
        <v>0</v>
      </c>
      <c r="F7" s="122">
        <v>0</v>
      </c>
      <c r="G7" s="122">
        <v>46</v>
      </c>
      <c r="H7" s="89">
        <v>700</v>
      </c>
      <c r="I7" s="89">
        <v>400</v>
      </c>
      <c r="J7" s="89">
        <v>300</v>
      </c>
      <c r="K7" s="89"/>
      <c r="L7" s="89"/>
    </row>
    <row r="8" spans="1:12" ht="12.75" hidden="1">
      <c r="A8" s="86"/>
      <c r="B8" s="86"/>
      <c r="C8" s="89">
        <v>633007</v>
      </c>
      <c r="D8" s="89" t="s">
        <v>247</v>
      </c>
      <c r="E8" s="122">
        <v>1495</v>
      </c>
      <c r="F8" s="122">
        <v>0</v>
      </c>
      <c r="G8" s="122">
        <v>120</v>
      </c>
      <c r="H8" s="89">
        <v>500</v>
      </c>
      <c r="I8" s="89">
        <v>800</v>
      </c>
      <c r="J8" s="89">
        <v>0</v>
      </c>
      <c r="K8" s="89"/>
      <c r="L8" s="89"/>
    </row>
    <row r="9" spans="1:12" ht="12.75" hidden="1">
      <c r="A9" s="86"/>
      <c r="B9" s="86"/>
      <c r="C9" s="89">
        <v>633011</v>
      </c>
      <c r="D9" s="89" t="s">
        <v>318</v>
      </c>
      <c r="E9" s="122">
        <v>0</v>
      </c>
      <c r="F9" s="122">
        <v>0</v>
      </c>
      <c r="G9" s="122">
        <v>44</v>
      </c>
      <c r="H9" s="89">
        <v>100</v>
      </c>
      <c r="I9" s="89">
        <v>100</v>
      </c>
      <c r="J9" s="89">
        <v>100</v>
      </c>
      <c r="K9" s="89"/>
      <c r="L9" s="89"/>
    </row>
    <row r="10" spans="1:12" ht="12.75">
      <c r="A10" s="86"/>
      <c r="B10" s="86"/>
      <c r="C10" s="89">
        <v>634</v>
      </c>
      <c r="D10" s="89" t="s">
        <v>107</v>
      </c>
      <c r="E10" s="122">
        <f aca="true" t="shared" si="1" ref="E10:J10">SUM(E11:E13)</f>
        <v>156</v>
      </c>
      <c r="F10" s="122">
        <f t="shared" si="1"/>
        <v>855</v>
      </c>
      <c r="G10" s="122">
        <f>SUM(G11:G13)</f>
        <v>962</v>
      </c>
      <c r="H10" s="89">
        <f t="shared" si="1"/>
        <v>1500</v>
      </c>
      <c r="I10" s="89">
        <f t="shared" si="1"/>
        <v>1500</v>
      </c>
      <c r="J10" s="89">
        <f t="shared" si="1"/>
        <v>1400</v>
      </c>
      <c r="K10" s="89">
        <v>1400</v>
      </c>
      <c r="L10" s="89">
        <v>1400</v>
      </c>
    </row>
    <row r="11" spans="1:12" ht="12.75" hidden="1">
      <c r="A11" s="86"/>
      <c r="B11" s="86"/>
      <c r="C11" s="89">
        <v>634001</v>
      </c>
      <c r="D11" s="89" t="s">
        <v>248</v>
      </c>
      <c r="E11" s="122">
        <v>156</v>
      </c>
      <c r="F11" s="122">
        <v>575</v>
      </c>
      <c r="G11" s="122">
        <v>566</v>
      </c>
      <c r="H11" s="89">
        <v>800</v>
      </c>
      <c r="I11" s="89">
        <v>800</v>
      </c>
      <c r="J11" s="89">
        <v>1000</v>
      </c>
      <c r="K11" s="89"/>
      <c r="L11" s="89"/>
    </row>
    <row r="12" spans="1:12" ht="12.75" hidden="1">
      <c r="A12" s="86"/>
      <c r="B12" s="86"/>
      <c r="C12" s="89">
        <v>634002</v>
      </c>
      <c r="D12" s="89" t="s">
        <v>249</v>
      </c>
      <c r="E12" s="122">
        <v>0</v>
      </c>
      <c r="F12" s="122">
        <v>280</v>
      </c>
      <c r="G12" s="122">
        <v>396</v>
      </c>
      <c r="H12" s="89">
        <v>400</v>
      </c>
      <c r="I12" s="89">
        <v>400</v>
      </c>
      <c r="J12" s="89">
        <v>400</v>
      </c>
      <c r="K12" s="89"/>
      <c r="L12" s="89"/>
    </row>
    <row r="13" spans="1:12" ht="12.75" hidden="1">
      <c r="A13" s="86"/>
      <c r="B13" s="86"/>
      <c r="C13" s="89">
        <v>634003</v>
      </c>
      <c r="D13" s="89" t="s">
        <v>250</v>
      </c>
      <c r="E13" s="89">
        <v>0</v>
      </c>
      <c r="F13" s="89">
        <v>0</v>
      </c>
      <c r="G13" s="89">
        <v>0</v>
      </c>
      <c r="H13" s="89">
        <v>300</v>
      </c>
      <c r="I13" s="89">
        <v>300</v>
      </c>
      <c r="J13" s="89">
        <v>0</v>
      </c>
      <c r="K13" s="89"/>
      <c r="L13" s="89"/>
    </row>
    <row r="14" spans="1:12" ht="12.75">
      <c r="A14" s="86"/>
      <c r="B14" s="86"/>
      <c r="C14" s="89">
        <v>637</v>
      </c>
      <c r="D14" s="89" t="s">
        <v>117</v>
      </c>
      <c r="E14" s="89">
        <f aca="true" t="shared" si="2" ref="E14:J14">SUM(E15:E17)</f>
        <v>225</v>
      </c>
      <c r="F14" s="89">
        <f t="shared" si="2"/>
        <v>225</v>
      </c>
      <c r="G14" s="89">
        <f t="shared" si="2"/>
        <v>748</v>
      </c>
      <c r="H14" s="89">
        <f t="shared" si="2"/>
        <v>900</v>
      </c>
      <c r="I14" s="89">
        <f t="shared" si="2"/>
        <v>2650</v>
      </c>
      <c r="J14" s="89">
        <f t="shared" si="2"/>
        <v>600</v>
      </c>
      <c r="K14" s="89">
        <v>600</v>
      </c>
      <c r="L14" s="89">
        <v>600</v>
      </c>
    </row>
    <row r="15" spans="1:12" ht="12.75" hidden="1">
      <c r="A15" s="86"/>
      <c r="B15" s="86"/>
      <c r="C15" s="89">
        <v>637001</v>
      </c>
      <c r="D15" s="89" t="s">
        <v>289</v>
      </c>
      <c r="E15" s="89">
        <v>220</v>
      </c>
      <c r="F15" s="89">
        <v>225</v>
      </c>
      <c r="G15" s="89">
        <v>119</v>
      </c>
      <c r="H15" s="89">
        <v>900</v>
      </c>
      <c r="I15" s="89">
        <v>900</v>
      </c>
      <c r="J15" s="89">
        <v>600</v>
      </c>
      <c r="K15" s="89"/>
      <c r="L15" s="89"/>
    </row>
    <row r="16" spans="1:12" ht="12.75" hidden="1">
      <c r="A16" s="86"/>
      <c r="B16" s="86"/>
      <c r="C16" s="89">
        <v>637002</v>
      </c>
      <c r="D16" s="89" t="s">
        <v>181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/>
      <c r="L16" s="89"/>
    </row>
    <row r="17" spans="1:12" ht="12.75" hidden="1">
      <c r="A17" s="86"/>
      <c r="B17" s="86"/>
      <c r="C17" s="89">
        <v>637004</v>
      </c>
      <c r="D17" s="89" t="s">
        <v>63</v>
      </c>
      <c r="E17" s="89">
        <v>5</v>
      </c>
      <c r="F17" s="89">
        <v>0</v>
      </c>
      <c r="G17" s="89">
        <v>629</v>
      </c>
      <c r="H17" s="89">
        <v>0</v>
      </c>
      <c r="I17" s="89">
        <v>1750</v>
      </c>
      <c r="J17" s="89">
        <v>0</v>
      </c>
      <c r="K17" s="89"/>
      <c r="L17" s="89"/>
    </row>
    <row r="18" spans="1:12" ht="12.75">
      <c r="A18" s="98">
        <v>111</v>
      </c>
      <c r="B18" s="86"/>
      <c r="C18" s="89">
        <v>633</v>
      </c>
      <c r="D18" s="89" t="s">
        <v>104</v>
      </c>
      <c r="E18" s="89">
        <v>2596</v>
      </c>
      <c r="F18" s="89">
        <v>4950</v>
      </c>
      <c r="G18" s="89">
        <v>4880</v>
      </c>
      <c r="H18" s="89">
        <v>5000</v>
      </c>
      <c r="I18" s="89">
        <v>5000</v>
      </c>
      <c r="J18" s="89">
        <v>3000</v>
      </c>
      <c r="K18" s="89">
        <v>3000</v>
      </c>
      <c r="L18" s="89">
        <v>3000</v>
      </c>
    </row>
    <row r="19" spans="1:12" ht="12.75">
      <c r="A19" s="98"/>
      <c r="B19" s="86"/>
      <c r="C19" s="89">
        <v>637</v>
      </c>
      <c r="D19" s="89" t="s">
        <v>117</v>
      </c>
      <c r="E19" s="89">
        <v>404</v>
      </c>
      <c r="F19" s="89">
        <v>50</v>
      </c>
      <c r="G19" s="89">
        <v>120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</row>
    <row r="20" spans="1:12" ht="45">
      <c r="A20" s="120"/>
      <c r="B20" s="112" t="s">
        <v>254</v>
      </c>
      <c r="C20" s="118"/>
      <c r="D20" s="109" t="s">
        <v>275</v>
      </c>
      <c r="E20" s="110">
        <f>SUM(E21+E25)</f>
        <v>0</v>
      </c>
      <c r="F20" s="110">
        <f>SUM(F21+F23+F25)</f>
        <v>0</v>
      </c>
      <c r="G20" s="110">
        <f>SUM(G21+G23+G25)</f>
        <v>0</v>
      </c>
      <c r="H20" s="110">
        <f>SUM(H21+H23+H25)</f>
        <v>0</v>
      </c>
      <c r="I20" s="110">
        <f>SUM(I21+I23+I25)</f>
        <v>0</v>
      </c>
      <c r="J20" s="110">
        <f>SUM(J21+J23+J25+J28)</f>
        <v>1700</v>
      </c>
      <c r="K20" s="110">
        <f>SUM(K21+K23+K25+K28)</f>
        <v>1700</v>
      </c>
      <c r="L20" s="110">
        <f>SUM(L21+L23+L25+L28)</f>
        <v>1700</v>
      </c>
    </row>
    <row r="21" spans="1:12" ht="12.75" hidden="1">
      <c r="A21" s="98">
        <v>41</v>
      </c>
      <c r="B21" s="86"/>
      <c r="C21" s="89">
        <v>632</v>
      </c>
      <c r="D21" s="89" t="s">
        <v>276</v>
      </c>
      <c r="E21" s="89">
        <f aca="true" t="shared" si="3" ref="E21:L21">SUM(E22)</f>
        <v>0</v>
      </c>
      <c r="F21" s="89">
        <f t="shared" si="3"/>
        <v>0</v>
      </c>
      <c r="G21" s="89"/>
      <c r="H21" s="89">
        <f t="shared" si="3"/>
        <v>0</v>
      </c>
      <c r="I21" s="89"/>
      <c r="J21" s="89">
        <f t="shared" si="3"/>
        <v>0</v>
      </c>
      <c r="K21" s="89"/>
      <c r="L21" s="89">
        <f t="shared" si="3"/>
        <v>0</v>
      </c>
    </row>
    <row r="22" spans="1:12" ht="12.75" hidden="1">
      <c r="A22" s="98"/>
      <c r="B22" s="86"/>
      <c r="C22" s="89">
        <v>632001</v>
      </c>
      <c r="D22" s="89" t="s">
        <v>276</v>
      </c>
      <c r="E22" s="89">
        <v>0</v>
      </c>
      <c r="F22" s="89">
        <v>0</v>
      </c>
      <c r="G22" s="89"/>
      <c r="H22" s="89">
        <v>0</v>
      </c>
      <c r="I22" s="89"/>
      <c r="J22" s="89">
        <v>0</v>
      </c>
      <c r="K22" s="89"/>
      <c r="L22" s="89">
        <v>0</v>
      </c>
    </row>
    <row r="23" spans="1:12" ht="12.75">
      <c r="A23" s="98">
        <v>41</v>
      </c>
      <c r="B23" s="86"/>
      <c r="C23" s="89">
        <v>633</v>
      </c>
      <c r="D23" s="89" t="s">
        <v>104</v>
      </c>
      <c r="E23" s="89">
        <f>SUM(E24)</f>
        <v>0</v>
      </c>
      <c r="F23" s="89">
        <f>SUM(F24)</f>
        <v>0</v>
      </c>
      <c r="G23" s="89">
        <f>SUM(G24)</f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</row>
    <row r="24" spans="1:12" ht="12.75" hidden="1">
      <c r="A24" s="98"/>
      <c r="B24" s="86"/>
      <c r="C24" s="89">
        <v>633006</v>
      </c>
      <c r="D24" s="89" t="s">
        <v>58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/>
      <c r="L24" s="89">
        <v>0</v>
      </c>
    </row>
    <row r="25" spans="1:12" ht="12.75">
      <c r="A25" s="98"/>
      <c r="B25" s="86"/>
      <c r="C25" s="89">
        <v>635</v>
      </c>
      <c r="D25" s="89" t="s">
        <v>277</v>
      </c>
      <c r="E25" s="89">
        <f>SUM(E26:E27)</f>
        <v>0</v>
      </c>
      <c r="F25" s="89">
        <f>SUM(F26:F27)</f>
        <v>0</v>
      </c>
      <c r="G25" s="89">
        <f>SUM(G26:G27)</f>
        <v>0</v>
      </c>
      <c r="H25" s="89">
        <f>SUM(H26:H27)</f>
        <v>0</v>
      </c>
      <c r="I25" s="89">
        <v>0</v>
      </c>
      <c r="J25" s="89">
        <f>SUM(J26:J27)</f>
        <v>500</v>
      </c>
      <c r="K25" s="89">
        <v>500</v>
      </c>
      <c r="L25" s="89">
        <v>500</v>
      </c>
    </row>
    <row r="26" spans="1:12" ht="12.75" hidden="1">
      <c r="A26" s="98"/>
      <c r="B26" s="86"/>
      <c r="C26" s="89">
        <v>635004</v>
      </c>
      <c r="D26" s="89" t="s">
        <v>204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500</v>
      </c>
      <c r="K26" s="89"/>
      <c r="L26" s="89">
        <v>0</v>
      </c>
    </row>
    <row r="27" spans="1:12" ht="12.75" hidden="1">
      <c r="A27" s="98"/>
      <c r="B27" s="86"/>
      <c r="C27" s="89">
        <v>635009</v>
      </c>
      <c r="D27" s="89" t="s">
        <v>278</v>
      </c>
      <c r="E27" s="89">
        <v>0</v>
      </c>
      <c r="F27" s="89">
        <v>0</v>
      </c>
      <c r="G27" s="89"/>
      <c r="H27" s="89">
        <v>0</v>
      </c>
      <c r="I27" s="89"/>
      <c r="J27" s="89">
        <v>0</v>
      </c>
      <c r="K27" s="89"/>
      <c r="L27" s="89">
        <v>0</v>
      </c>
    </row>
    <row r="28" spans="1:12" ht="12.75">
      <c r="A28" s="98"/>
      <c r="B28" s="86"/>
      <c r="C28" s="89">
        <v>637</v>
      </c>
      <c r="D28" s="89" t="s">
        <v>117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f>SUM(J29)</f>
        <v>1200</v>
      </c>
      <c r="K28" s="89">
        <v>1200</v>
      </c>
      <c r="L28" s="89">
        <v>1200</v>
      </c>
    </row>
    <row r="29" spans="1:12" ht="12.75" hidden="1">
      <c r="A29" s="98"/>
      <c r="B29" s="86"/>
      <c r="C29" s="89">
        <v>637004</v>
      </c>
      <c r="D29" s="89" t="s">
        <v>63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1200</v>
      </c>
      <c r="K29" s="89"/>
      <c r="L29" s="89"/>
    </row>
    <row r="30" spans="1:12" ht="12.75">
      <c r="A30" s="86"/>
      <c r="B30" s="86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1:12" ht="18">
      <c r="A31" s="86"/>
      <c r="B31" s="86"/>
      <c r="C31" s="89"/>
      <c r="D31" s="95" t="s">
        <v>136</v>
      </c>
      <c r="E31" s="95">
        <f aca="true" t="shared" si="4" ref="E31:K31">SUM(E5+E20)</f>
        <v>4876</v>
      </c>
      <c r="F31" s="95">
        <f t="shared" si="4"/>
        <v>6080</v>
      </c>
      <c r="G31" s="95">
        <f t="shared" si="4"/>
        <v>6920</v>
      </c>
      <c r="H31" s="95">
        <f t="shared" si="4"/>
        <v>8700</v>
      </c>
      <c r="I31" s="95">
        <f t="shared" si="4"/>
        <v>10450</v>
      </c>
      <c r="J31" s="95">
        <f t="shared" si="4"/>
        <v>7100</v>
      </c>
      <c r="K31" s="95">
        <f t="shared" si="4"/>
        <v>7100</v>
      </c>
      <c r="L31" s="95">
        <f>SUM(L5+L20)</f>
        <v>7100</v>
      </c>
    </row>
    <row r="32" spans="1:12" ht="12.75">
      <c r="A32" s="86"/>
      <c r="B32" s="86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2" ht="51">
      <c r="A33" s="83" t="s">
        <v>90</v>
      </c>
      <c r="B33" s="84" t="s">
        <v>93</v>
      </c>
      <c r="C33" s="83" t="s">
        <v>91</v>
      </c>
      <c r="D33" s="83" t="s">
        <v>92</v>
      </c>
      <c r="E33" s="264" t="s">
        <v>251</v>
      </c>
      <c r="F33" s="264"/>
      <c r="G33" s="227"/>
      <c r="H33" s="173"/>
      <c r="I33" s="227"/>
      <c r="J33" s="188"/>
      <c r="K33" s="227"/>
      <c r="L33" s="196"/>
    </row>
    <row r="34" spans="1:12" ht="18.75" customHeight="1">
      <c r="A34" s="107"/>
      <c r="B34" s="108" t="s">
        <v>245</v>
      </c>
      <c r="C34" s="109"/>
      <c r="D34" s="109" t="s">
        <v>246</v>
      </c>
      <c r="E34" s="110">
        <f aca="true" t="shared" si="5" ref="E34:L34">SUM(E35)</f>
        <v>0</v>
      </c>
      <c r="F34" s="110">
        <f t="shared" si="5"/>
        <v>0</v>
      </c>
      <c r="G34" s="110">
        <f t="shared" si="5"/>
        <v>0</v>
      </c>
      <c r="H34" s="110">
        <f t="shared" si="5"/>
        <v>0</v>
      </c>
      <c r="I34" s="110">
        <f t="shared" si="5"/>
        <v>0</v>
      </c>
      <c r="J34" s="110">
        <f t="shared" si="5"/>
        <v>0</v>
      </c>
      <c r="K34" s="110">
        <f t="shared" si="5"/>
        <v>0</v>
      </c>
      <c r="L34" s="110">
        <f t="shared" si="5"/>
        <v>0</v>
      </c>
    </row>
    <row r="35" spans="1:12" ht="12.75">
      <c r="A35" s="98">
        <v>41</v>
      </c>
      <c r="B35" s="86"/>
      <c r="C35" s="89">
        <v>713</v>
      </c>
      <c r="D35" s="89" t="s">
        <v>252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</row>
    <row r="36" spans="1:12" ht="12.75">
      <c r="A36" s="86"/>
      <c r="B36" s="86"/>
      <c r="C36" s="89">
        <v>713004</v>
      </c>
      <c r="D36" s="89" t="s">
        <v>253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</row>
    <row r="37" spans="1:12" ht="12.75">
      <c r="A37" s="86"/>
      <c r="B37" s="86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1:12" ht="45">
      <c r="A38" s="111"/>
      <c r="B38" s="112" t="s">
        <v>254</v>
      </c>
      <c r="C38" s="109"/>
      <c r="D38" s="109" t="s">
        <v>255</v>
      </c>
      <c r="E38" s="110">
        <f>SUM(E40+E42)</f>
        <v>0</v>
      </c>
      <c r="F38" s="110">
        <f>SUM(F40+F42)</f>
        <v>19775</v>
      </c>
      <c r="G38" s="110">
        <f>SUM(G40+G42)</f>
        <v>2742</v>
      </c>
      <c r="H38" s="110">
        <f>SUM(H40+H42+H39)</f>
        <v>0</v>
      </c>
      <c r="I38" s="110">
        <f>SUM(I40+I42+I39)</f>
        <v>0</v>
      </c>
      <c r="J38" s="110">
        <f>SUM(J40+J42+J39)</f>
        <v>0</v>
      </c>
      <c r="K38" s="110">
        <f>SUM(K40+K42+K39)</f>
        <v>10000</v>
      </c>
      <c r="L38" s="110">
        <f>SUM(L40+L42+L39)</f>
        <v>10000</v>
      </c>
    </row>
    <row r="39" spans="1:12" ht="12.75">
      <c r="A39" s="98">
        <v>41</v>
      </c>
      <c r="B39" s="86"/>
      <c r="C39" s="89">
        <v>716</v>
      </c>
      <c r="D39" s="89" t="s">
        <v>309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</row>
    <row r="40" spans="1:12" ht="12.75">
      <c r="A40" s="98"/>
      <c r="B40" s="86"/>
      <c r="C40" s="89">
        <v>713</v>
      </c>
      <c r="D40" s="89" t="s">
        <v>252</v>
      </c>
      <c r="E40" s="89">
        <f aca="true" t="shared" si="6" ref="E40:L40">SUM(E41)</f>
        <v>0</v>
      </c>
      <c r="F40" s="89">
        <f t="shared" si="6"/>
        <v>19775</v>
      </c>
      <c r="G40" s="89">
        <f t="shared" si="6"/>
        <v>2742</v>
      </c>
      <c r="H40" s="89">
        <f t="shared" si="6"/>
        <v>0</v>
      </c>
      <c r="I40" s="89">
        <v>0</v>
      </c>
      <c r="J40" s="89">
        <f t="shared" si="6"/>
        <v>0</v>
      </c>
      <c r="K40" s="89">
        <f t="shared" si="6"/>
        <v>10000</v>
      </c>
      <c r="L40" s="89">
        <f t="shared" si="6"/>
        <v>10000</v>
      </c>
    </row>
    <row r="41" spans="1:12" ht="12.75">
      <c r="A41" s="86"/>
      <c r="B41" s="86"/>
      <c r="C41" s="89">
        <v>713003</v>
      </c>
      <c r="D41" s="89" t="s">
        <v>256</v>
      </c>
      <c r="E41" s="156">
        <v>0</v>
      </c>
      <c r="F41" s="89">
        <v>19775</v>
      </c>
      <c r="G41" s="89">
        <v>2742</v>
      </c>
      <c r="H41" s="89">
        <v>0</v>
      </c>
      <c r="I41" s="89">
        <v>0</v>
      </c>
      <c r="J41" s="89">
        <v>0</v>
      </c>
      <c r="K41" s="89">
        <v>10000</v>
      </c>
      <c r="L41" s="89">
        <v>10000</v>
      </c>
    </row>
    <row r="42" spans="1:12" ht="12.75">
      <c r="A42" s="98">
        <v>111</v>
      </c>
      <c r="B42" s="86"/>
      <c r="C42" s="89">
        <v>713</v>
      </c>
      <c r="D42" s="89" t="s">
        <v>252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</row>
    <row r="43" spans="1:12" s="80" customFormat="1" ht="18">
      <c r="A43" s="123"/>
      <c r="B43" s="123"/>
      <c r="C43" s="95"/>
      <c r="D43" s="95" t="s">
        <v>136</v>
      </c>
      <c r="E43" s="95">
        <f aca="true" t="shared" si="7" ref="E43:K43">SUM(E34+E38)</f>
        <v>0</v>
      </c>
      <c r="F43" s="95">
        <f t="shared" si="7"/>
        <v>19775</v>
      </c>
      <c r="G43" s="95">
        <f t="shared" si="7"/>
        <v>2742</v>
      </c>
      <c r="H43" s="95">
        <f t="shared" si="7"/>
        <v>0</v>
      </c>
      <c r="I43" s="95">
        <f t="shared" si="7"/>
        <v>0</v>
      </c>
      <c r="J43" s="95">
        <f t="shared" si="7"/>
        <v>0</v>
      </c>
      <c r="K43" s="95">
        <f t="shared" si="7"/>
        <v>10000</v>
      </c>
      <c r="L43" s="95">
        <f>SUM(L34+L38)</f>
        <v>10000</v>
      </c>
    </row>
  </sheetData>
  <sheetProtection/>
  <mergeCells count="4">
    <mergeCell ref="A1:F1"/>
    <mergeCell ref="A3:D3"/>
    <mergeCell ref="E4:F4"/>
    <mergeCell ref="E33:F33"/>
  </mergeCells>
  <printOptions/>
  <pageMargins left="0.1968503937007874" right="0.03937007874015748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2019-11-11T10:29:10Z</cp:lastPrinted>
  <dcterms:created xsi:type="dcterms:W3CDTF">2014-11-20T09:02:09Z</dcterms:created>
  <dcterms:modified xsi:type="dcterms:W3CDTF">2019-11-29T11:59:23Z</dcterms:modified>
  <cp:category/>
  <cp:version/>
  <cp:contentType/>
  <cp:contentStatus/>
</cp:coreProperties>
</file>